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Controlling\Downloads Institute\Tools\"/>
    </mc:Choice>
  </mc:AlternateContent>
  <xr:revisionPtr revIDLastSave="0" documentId="8_{5AFF4DE3-B8C2-4729-95A3-A773888FE6B6}" xr6:coauthVersionLast="47" xr6:coauthVersionMax="47" xr10:uidLastSave="{00000000-0000-0000-0000-000000000000}"/>
  <bookViews>
    <workbookView xWindow="90" yWindow="195" windowWidth="12000" windowHeight="14745" tabRatio="817" xr2:uid="{00000000-000D-0000-FFFF-FFFF00000000}"/>
  </bookViews>
  <sheets>
    <sheet name="Übersicht Geld" sheetId="148" r:id="rId1"/>
    <sheet name="Abteilungen" sheetId="151" r:id="rId2"/>
    <sheet name="Planung Stellen" sheetId="145" r:id="rId3"/>
    <sheet name="Planung Geld" sheetId="149" r:id="rId4"/>
    <sheet name="Durchschnittswerte" sheetId="4" r:id="rId5"/>
  </sheets>
  <definedNames>
    <definedName name="_xlnm.Print_Area" localSheetId="4">Durchschnittswerte!$A$1:$F$36</definedName>
    <definedName name="_xlnm.Print_Area" localSheetId="2">'Planung Stellen'!$A$1:$AJ$47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4" l="1"/>
  <c r="G27" i="148" l="1"/>
  <c r="G26" i="148"/>
  <c r="G25" i="148"/>
  <c r="G24" i="148"/>
  <c r="G23" i="148"/>
  <c r="G22" i="148"/>
  <c r="G21" i="148"/>
  <c r="G20" i="148"/>
  <c r="G19" i="148"/>
  <c r="G18" i="148"/>
  <c r="G17" i="148"/>
  <c r="G16" i="148"/>
  <c r="G15" i="148"/>
  <c r="G14" i="148"/>
  <c r="G13" i="148"/>
  <c r="G12" i="148"/>
  <c r="G11" i="148"/>
  <c r="G10" i="148"/>
  <c r="G9" i="148"/>
  <c r="C14" i="151" s="1"/>
  <c r="C17" i="148"/>
  <c r="E27" i="148"/>
  <c r="E26" i="148"/>
  <c r="E25" i="148"/>
  <c r="E24" i="148"/>
  <c r="E23" i="148"/>
  <c r="E22" i="148"/>
  <c r="E21" i="148"/>
  <c r="E20" i="148"/>
  <c r="E19" i="148"/>
  <c r="E17" i="148"/>
  <c r="E16" i="148"/>
  <c r="E15" i="148"/>
  <c r="E14" i="148"/>
  <c r="E13" i="148"/>
  <c r="E12" i="148"/>
  <c r="E11" i="148"/>
  <c r="E10" i="148"/>
  <c r="E9" i="148"/>
  <c r="D27" i="148"/>
  <c r="D26" i="148"/>
  <c r="D25" i="148"/>
  <c r="D24" i="148"/>
  <c r="D23" i="148"/>
  <c r="D22" i="148"/>
  <c r="D21" i="148"/>
  <c r="D20" i="148"/>
  <c r="D19" i="148"/>
  <c r="D17" i="148"/>
  <c r="D16" i="148"/>
  <c r="D15" i="148"/>
  <c r="D14" i="148"/>
  <c r="D13" i="148"/>
  <c r="D12" i="148"/>
  <c r="D11" i="148"/>
  <c r="D10" i="148"/>
  <c r="D9" i="148"/>
  <c r="C27" i="148"/>
  <c r="C26" i="148"/>
  <c r="C25" i="148"/>
  <c r="C24" i="148"/>
  <c r="C23" i="148"/>
  <c r="C22" i="148"/>
  <c r="C21" i="148"/>
  <c r="C20" i="148"/>
  <c r="C19" i="148"/>
  <c r="C18" i="148"/>
  <c r="C16" i="148"/>
  <c r="C15" i="148"/>
  <c r="C14" i="148"/>
  <c r="C13" i="148"/>
  <c r="C12" i="148"/>
  <c r="C11" i="148"/>
  <c r="C10" i="148"/>
  <c r="C9" i="148"/>
  <c r="B27" i="148"/>
  <c r="B26" i="148"/>
  <c r="B25" i="148"/>
  <c r="B24" i="148"/>
  <c r="B23" i="148"/>
  <c r="B22" i="148"/>
  <c r="B21" i="148"/>
  <c r="B20" i="148"/>
  <c r="B19" i="148"/>
  <c r="B16" i="148"/>
  <c r="B17" i="148"/>
  <c r="B15" i="148"/>
  <c r="B14" i="148"/>
  <c r="B13" i="148"/>
  <c r="B12" i="148"/>
  <c r="B11" i="148"/>
  <c r="B10" i="148"/>
  <c r="B9" i="148"/>
  <c r="A27" i="148"/>
  <c r="A26" i="148"/>
  <c r="A25" i="148"/>
  <c r="A24" i="148"/>
  <c r="A23" i="148"/>
  <c r="A22" i="148"/>
  <c r="A21" i="148"/>
  <c r="A20" i="148"/>
  <c r="A19" i="148"/>
  <c r="A18" i="148"/>
  <c r="A17" i="148"/>
  <c r="A16" i="148"/>
  <c r="A15" i="148"/>
  <c r="A14" i="148"/>
  <c r="A13" i="148"/>
  <c r="A12" i="148"/>
  <c r="A11" i="148"/>
  <c r="A10" i="148"/>
  <c r="A9" i="148"/>
  <c r="E18" i="148"/>
  <c r="D18" i="148"/>
  <c r="B18" i="148"/>
  <c r="G8" i="148"/>
  <c r="E8" i="148"/>
  <c r="D8" i="148"/>
  <c r="C8" i="148"/>
  <c r="B8" i="148"/>
  <c r="A8" i="148"/>
  <c r="A31" i="148"/>
  <c r="D36" i="149"/>
  <c r="F33" i="148" s="1"/>
  <c r="D19" i="149"/>
  <c r="F31" i="148" s="1"/>
  <c r="C9" i="151" l="1"/>
  <c r="C10" i="151"/>
  <c r="C3" i="151"/>
  <c r="C11" i="151"/>
  <c r="C12" i="151"/>
  <c r="C5" i="151"/>
  <c r="C13" i="151"/>
  <c r="C8" i="151"/>
  <c r="C6" i="151"/>
  <c r="C7" i="151"/>
  <c r="D19" i="4"/>
  <c r="E19" i="4"/>
  <c r="E5" i="4" l="1"/>
  <c r="E35" i="4"/>
  <c r="E34" i="4"/>
  <c r="E29" i="4"/>
  <c r="E24" i="4"/>
  <c r="E21" i="4"/>
  <c r="E30" i="4"/>
  <c r="E15" i="4"/>
  <c r="E14" i="4"/>
  <c r="E25" i="4"/>
  <c r="E13" i="4"/>
  <c r="E16" i="4"/>
  <c r="E11" i="4"/>
  <c r="E10" i="4"/>
  <c r="E12" i="4"/>
  <c r="E20" i="4"/>
  <c r="E17" i="4"/>
  <c r="E31" i="4"/>
  <c r="D5" i="4"/>
  <c r="D13" i="4"/>
  <c r="D12" i="4"/>
  <c r="D35" i="4"/>
  <c r="D34" i="4"/>
  <c r="E33" i="4"/>
  <c r="D33" i="4"/>
  <c r="D25" i="4"/>
  <c r="D24" i="4"/>
  <c r="E23" i="4"/>
  <c r="D23" i="4"/>
  <c r="E22" i="4"/>
  <c r="D22" i="4"/>
  <c r="D21" i="4"/>
  <c r="E32" i="4"/>
  <c r="D32" i="4"/>
  <c r="D31" i="4"/>
  <c r="D30" i="4"/>
  <c r="D29" i="4"/>
  <c r="E28" i="4"/>
  <c r="D28" i="4"/>
  <c r="E27" i="4"/>
  <c r="D27" i="4"/>
  <c r="E26" i="4"/>
  <c r="D26" i="4"/>
  <c r="D20" i="4"/>
  <c r="E18" i="4"/>
  <c r="D18" i="4"/>
  <c r="D17" i="4"/>
  <c r="D16" i="4"/>
  <c r="E6" i="4"/>
  <c r="D6" i="4"/>
  <c r="D15" i="4"/>
  <c r="D14" i="4"/>
  <c r="D11" i="4"/>
  <c r="D10" i="4"/>
  <c r="E9" i="4"/>
  <c r="D9" i="4"/>
  <c r="E8" i="4"/>
  <c r="D8" i="4"/>
  <c r="E7" i="4"/>
  <c r="D7" i="4"/>
  <c r="F50" i="145" l="1"/>
  <c r="F17" i="148" s="1"/>
  <c r="F40" i="145"/>
  <c r="F15" i="148" s="1"/>
  <c r="F30" i="145"/>
  <c r="F13" i="148" s="1"/>
  <c r="R45" i="145"/>
  <c r="F26" i="148" s="1"/>
  <c r="R35" i="145"/>
  <c r="F24" i="148" s="1"/>
  <c r="F35" i="145"/>
  <c r="F14" i="148" s="1"/>
  <c r="R50" i="145"/>
  <c r="F27" i="148" s="1"/>
  <c r="R40" i="145"/>
  <c r="F25" i="148" s="1"/>
  <c r="R30" i="145"/>
  <c r="F23" i="148" s="1"/>
  <c r="F45" i="145"/>
  <c r="F16" i="148" s="1"/>
  <c r="R25" i="145"/>
  <c r="F22" i="148" s="1"/>
  <c r="R10" i="145"/>
  <c r="F19" i="148" s="1"/>
  <c r="F10" i="145"/>
  <c r="F9" i="148" s="1"/>
  <c r="F25" i="145"/>
  <c r="F12" i="148" s="1"/>
  <c r="R5" i="145"/>
  <c r="F18" i="148" s="1"/>
  <c r="R20" i="145"/>
  <c r="F21" i="148" s="1"/>
  <c r="F20" i="145"/>
  <c r="F11" i="148" s="1"/>
  <c r="R15" i="145"/>
  <c r="F20" i="148" s="1"/>
  <c r="F15" i="145"/>
  <c r="F10" i="148" s="1"/>
  <c r="F5" i="145"/>
  <c r="F8" i="148" s="1"/>
  <c r="F28" i="148" l="1"/>
  <c r="F35" i="148" s="1"/>
  <c r="C4" i="151"/>
  <c r="C2" i="151"/>
  <c r="C15" i="151" s="1"/>
  <c r="G36" i="148"/>
</calcChain>
</file>

<file path=xl/sharedStrings.xml><?xml version="1.0" encoding="utf-8"?>
<sst xmlns="http://schemas.openxmlformats.org/spreadsheetml/2006/main" count="295" uniqueCount="101">
  <si>
    <t>Zeitraum</t>
  </si>
  <si>
    <t>BVL</t>
  </si>
  <si>
    <t>Kosten</t>
  </si>
  <si>
    <t>von</t>
  </si>
  <si>
    <t>bis</t>
  </si>
  <si>
    <t>pro Jahr</t>
  </si>
  <si>
    <t>pro Monat</t>
  </si>
  <si>
    <t>pro Tag</t>
  </si>
  <si>
    <t>A 10</t>
  </si>
  <si>
    <t>A 11</t>
  </si>
  <si>
    <t>A 12</t>
  </si>
  <si>
    <t>A 15</t>
  </si>
  <si>
    <t>A 9</t>
  </si>
  <si>
    <t>C 2</t>
  </si>
  <si>
    <t>C 3</t>
  </si>
  <si>
    <t>C 4</t>
  </si>
  <si>
    <t>E 10</t>
  </si>
  <si>
    <t>E 11</t>
  </si>
  <si>
    <t>E 12</t>
  </si>
  <si>
    <t>E 13</t>
  </si>
  <si>
    <t>E 13-FwN</t>
  </si>
  <si>
    <t>E 14</t>
  </si>
  <si>
    <t>E 15</t>
  </si>
  <si>
    <t>E 5</t>
  </si>
  <si>
    <t>E 6</t>
  </si>
  <si>
    <t>E 7</t>
  </si>
  <si>
    <t>E 8</t>
  </si>
  <si>
    <t>W 1</t>
  </si>
  <si>
    <t>W 2</t>
  </si>
  <si>
    <t>W 3</t>
  </si>
  <si>
    <t>%</t>
  </si>
  <si>
    <t>A 14</t>
  </si>
  <si>
    <t>Stelle</t>
  </si>
  <si>
    <t>Wert</t>
  </si>
  <si>
    <t>A 13 H.D.</t>
  </si>
  <si>
    <t>A 13 G.D.</t>
  </si>
  <si>
    <t>x</t>
  </si>
  <si>
    <t>A 13 A.Z.</t>
  </si>
  <si>
    <t>E 3</t>
  </si>
  <si>
    <t>E 9 a</t>
  </si>
  <si>
    <t>E 9 b</t>
  </si>
  <si>
    <t>E 4</t>
  </si>
  <si>
    <t>Stelle B</t>
  </si>
  <si>
    <t>Stelle C</t>
  </si>
  <si>
    <t>Stelle D</t>
  </si>
  <si>
    <t>Stelle E</t>
  </si>
  <si>
    <t>Stelle F</t>
  </si>
  <si>
    <t>Stelle G</t>
  </si>
  <si>
    <t>Stelle H</t>
  </si>
  <si>
    <t>Stelle I</t>
  </si>
  <si>
    <t>Stelle J</t>
  </si>
  <si>
    <t>Bemerkung</t>
  </si>
  <si>
    <t>Institut: Name</t>
  </si>
  <si>
    <t>Anteil der Unterfinantzierung aktuelles Jahr:</t>
  </si>
  <si>
    <t>Balance:</t>
  </si>
  <si>
    <t>Name</t>
  </si>
  <si>
    <t>Verlagerung
 am</t>
  </si>
  <si>
    <t>Hauptkostenstelle</t>
  </si>
  <si>
    <t>Summe:</t>
  </si>
  <si>
    <t>Asienforschung</t>
  </si>
  <si>
    <t>Afrikaforschung</t>
  </si>
  <si>
    <t>WPL-Gesamt</t>
  </si>
  <si>
    <t>Diverse</t>
  </si>
  <si>
    <t>WPL (85ziger) Abteilungs-/Berufungsmittel</t>
  </si>
  <si>
    <t>Kostenstelle</t>
  </si>
  <si>
    <t>Kostenstellen</t>
  </si>
  <si>
    <t>Stelle K</t>
  </si>
  <si>
    <t>Stelle L</t>
  </si>
  <si>
    <t>Stelle M</t>
  </si>
  <si>
    <t>Stelle N</t>
  </si>
  <si>
    <t>Stelle O</t>
  </si>
  <si>
    <t>Stelle P</t>
  </si>
  <si>
    <t>Stelle Q</t>
  </si>
  <si>
    <t>Stelle R</t>
  </si>
  <si>
    <t>Stelle S</t>
  </si>
  <si>
    <t>Stelle T</t>
  </si>
  <si>
    <t>Abteilungen</t>
  </si>
  <si>
    <t>Abteilung A</t>
  </si>
  <si>
    <t>Abteilung B</t>
  </si>
  <si>
    <t>Abteilung C</t>
  </si>
  <si>
    <t>Abteilung D</t>
  </si>
  <si>
    <t>Abteilung E</t>
  </si>
  <si>
    <t>Abteilung F</t>
  </si>
  <si>
    <t>Abteilung G</t>
  </si>
  <si>
    <t>Abteilung H</t>
  </si>
  <si>
    <t>Abteilung I</t>
  </si>
  <si>
    <t>Abteilung J</t>
  </si>
  <si>
    <t>Summe</t>
  </si>
  <si>
    <t>Abteilung</t>
  </si>
  <si>
    <t>xxx</t>
  </si>
  <si>
    <t>Alle</t>
  </si>
  <si>
    <t>Andere Geldinvestitionen bitte im Reiter "Planung Geld" eintragen</t>
  </si>
  <si>
    <t>siehe Reiter Geld</t>
  </si>
  <si>
    <t>Prüfsumme:</t>
  </si>
  <si>
    <t>Bitte auf dem Reiter Abteilungen ab Zelle "A4"  die richtigen Abteilungsnamen eintragen!</t>
  </si>
  <si>
    <t>Die Stellen bitte im Reiter "Planung Stellen" pflegen</t>
  </si>
  <si>
    <t>Bitte auf diesem Reiter in Zelle "F4" den Unterfinanzierungsbetrag im Soll eintrageneintragen!</t>
  </si>
  <si>
    <t>Wenn Prüfsumme auf diesem Reiter in Zelle "G36" = 0 sollten alle Eintragungen stimmig sein</t>
  </si>
  <si>
    <t>Abteilung K</t>
  </si>
  <si>
    <t>Unterfinanzierung_Calculator_2023</t>
  </si>
  <si>
    <t>Durschschnittssätze aktuelles Jahr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</si>
</sst>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164" formatCode="_(&quot;€&quot;* #,##0.00_);_(&quot;€&quot;* \(#,##0.00\);_(&quot;€&quot;* &quot;-&quot;??_);_(@_)"/>
    <numFmt numFmtId="165" formatCode="#,##0.00\ &quot;€&quot;"/>
    <numFmt numFmtId="166" formatCode="#,##0.00\ &quot;€&quot;;[Red]\-#,##0.00\ &quot;€&quot;;&quot;-&quot;;@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9CC00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5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1" applyNumberFormat="0" applyAlignment="0" applyProtection="0"/>
    <xf numFmtId="0" fontId="7" fillId="20" borderId="2" applyNumberFormat="0" applyAlignment="0" applyProtection="0"/>
    <xf numFmtId="0" fontId="8" fillId="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21" borderId="0" applyNumberFormat="0" applyBorder="0" applyAlignment="0" applyProtection="0"/>
    <xf numFmtId="0" fontId="3" fillId="22" borderId="4" applyNumberFormat="0" applyFont="0" applyAlignment="0" applyProtection="0"/>
    <xf numFmtId="0" fontId="13" fillId="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164" fontId="3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23" borderId="9" applyNumberFormat="0" applyAlignment="0" applyProtection="0"/>
    <xf numFmtId="0" fontId="1" fillId="0" borderId="0"/>
  </cellStyleXfs>
  <cellXfs count="78">
    <xf numFmtId="0" fontId="0" fillId="0" borderId="0" xfId="0"/>
    <xf numFmtId="165" fontId="0" fillId="24" borderId="10" xfId="0" applyNumberFormat="1" applyFill="1" applyBorder="1"/>
    <xf numFmtId="165" fontId="0" fillId="0" borderId="0" xfId="0" applyNumberFormat="1"/>
    <xf numFmtId="0" fontId="2" fillId="24" borderId="10" xfId="0" applyFont="1" applyFill="1" applyBorder="1"/>
    <xf numFmtId="0" fontId="0" fillId="0" borderId="0" xfId="0" applyFill="1"/>
    <xf numFmtId="0" fontId="2" fillId="0" borderId="0" xfId="0" applyFont="1" applyFill="1" applyBorder="1" applyAlignment="1">
      <alignment horizontal="left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/>
    <xf numFmtId="0" fontId="2" fillId="0" borderId="0" xfId="0" applyFont="1" applyFill="1" applyBorder="1" applyAlignment="1"/>
    <xf numFmtId="9" fontId="0" fillId="0" borderId="0" xfId="0" applyNumberFormat="1" applyFill="1" applyBorder="1" applyAlignment="1">
      <alignment horizontal="right"/>
    </xf>
    <xf numFmtId="0" fontId="1" fillId="0" borderId="0" xfId="0" applyFont="1"/>
    <xf numFmtId="0" fontId="2" fillId="25" borderId="0" xfId="0" applyFont="1" applyFill="1" applyBorder="1" applyAlignment="1">
      <alignment horizontal="center"/>
    </xf>
    <xf numFmtId="0" fontId="1" fillId="24" borderId="10" xfId="0" applyFont="1" applyFill="1" applyBorder="1"/>
    <xf numFmtId="0" fontId="0" fillId="26" borderId="0" xfId="0" applyFill="1"/>
    <xf numFmtId="0" fontId="2" fillId="0" borderId="0" xfId="0" applyFont="1" applyAlignment="1">
      <alignment horizontal="left"/>
    </xf>
    <xf numFmtId="8" fontId="0" fillId="0" borderId="0" xfId="0" applyNumberFormat="1"/>
    <xf numFmtId="166" fontId="2" fillId="25" borderId="0" xfId="0" applyNumberFormat="1" applyFont="1" applyFill="1" applyBorder="1" applyAlignment="1">
      <alignment horizontal="center"/>
    </xf>
    <xf numFmtId="165" fontId="0" fillId="29" borderId="10" xfId="0" applyNumberFormat="1" applyFill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28" borderId="16" xfId="0" applyFont="1" applyFill="1" applyBorder="1"/>
    <xf numFmtId="0" fontId="1" fillId="28" borderId="17" xfId="0" applyFont="1" applyFill="1" applyBorder="1"/>
    <xf numFmtId="8" fontId="2" fillId="0" borderId="0" xfId="0" applyNumberFormat="1" applyFont="1"/>
    <xf numFmtId="0" fontId="1" fillId="30" borderId="0" xfId="0" applyFont="1" applyFill="1"/>
    <xf numFmtId="0" fontId="0" fillId="30" borderId="0" xfId="0" applyFill="1"/>
    <xf numFmtId="8" fontId="2" fillId="30" borderId="0" xfId="0" applyNumberFormat="1" applyFont="1" applyFill="1"/>
    <xf numFmtId="0" fontId="0" fillId="31" borderId="0" xfId="0" applyFill="1"/>
    <xf numFmtId="14" fontId="0" fillId="31" borderId="0" xfId="0" applyNumberFormat="1" applyFill="1"/>
    <xf numFmtId="8" fontId="0" fillId="31" borderId="0" xfId="0" applyNumberFormat="1" applyFill="1"/>
    <xf numFmtId="14" fontId="0" fillId="26" borderId="0" xfId="0" applyNumberFormat="1" applyFill="1"/>
    <xf numFmtId="8" fontId="0" fillId="26" borderId="0" xfId="0" applyNumberFormat="1" applyFill="1"/>
    <xf numFmtId="0" fontId="2" fillId="32" borderId="0" xfId="0" applyFont="1" applyFill="1" applyAlignment="1">
      <alignment horizontal="center" vertical="center"/>
    </xf>
    <xf numFmtId="166" fontId="2" fillId="32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2" fillId="32" borderId="0" xfId="0" applyFont="1" applyFill="1" applyAlignment="1">
      <alignment horizontal="center" vertical="center" wrapText="1"/>
    </xf>
    <xf numFmtId="166" fontId="24" fillId="0" borderId="20" xfId="0" applyNumberFormat="1" applyFont="1" applyBorder="1" applyAlignment="1">
      <alignment horizontal="right" vertical="center"/>
    </xf>
    <xf numFmtId="166" fontId="2" fillId="32" borderId="20" xfId="0" applyNumberFormat="1" applyFont="1" applyFill="1" applyBorder="1" applyAlignment="1">
      <alignment horizontal="center" vertical="center"/>
    </xf>
    <xf numFmtId="0" fontId="0" fillId="0" borderId="20" xfId="0" applyBorder="1"/>
    <xf numFmtId="166" fontId="1" fillId="0" borderId="20" xfId="0" applyNumberFormat="1" applyFont="1" applyBorder="1" applyAlignment="1">
      <alignment horizontal="right" vertical="center"/>
    </xf>
    <xf numFmtId="0" fontId="2" fillId="25" borderId="0" xfId="0" applyFont="1" applyFill="1" applyBorder="1" applyAlignment="1">
      <alignment horizontal="left"/>
    </xf>
    <xf numFmtId="0" fontId="1" fillId="0" borderId="19" xfId="0" applyFont="1" applyBorder="1"/>
    <xf numFmtId="14" fontId="0" fillId="0" borderId="19" xfId="0" applyNumberFormat="1" applyBorder="1" applyAlignment="1">
      <alignment vertical="center"/>
    </xf>
    <xf numFmtId="166" fontId="1" fillId="0" borderId="21" xfId="0" applyNumberFormat="1" applyFont="1" applyBorder="1" applyAlignment="1">
      <alignment horizontal="right" vertical="center"/>
    </xf>
    <xf numFmtId="0" fontId="0" fillId="0" borderId="19" xfId="0" applyBorder="1"/>
    <xf numFmtId="0" fontId="0" fillId="0" borderId="21" xfId="0" applyBorder="1"/>
    <xf numFmtId="0" fontId="2" fillId="0" borderId="0" xfId="0" applyFont="1"/>
    <xf numFmtId="166" fontId="2" fillId="0" borderId="20" xfId="0" applyNumberFormat="1" applyFont="1" applyBorder="1" applyAlignment="1">
      <alignment horizontal="right" vertical="center"/>
    </xf>
    <xf numFmtId="166" fontId="2" fillId="0" borderId="20" xfId="0" applyNumberFormat="1" applyFont="1" applyBorder="1"/>
    <xf numFmtId="0" fontId="1" fillId="26" borderId="0" xfId="0" applyFont="1" applyFill="1"/>
    <xf numFmtId="0" fontId="0" fillId="26" borderId="0" xfId="0" applyNumberFormat="1" applyFill="1"/>
    <xf numFmtId="0" fontId="0" fillId="31" borderId="0" xfId="0" applyNumberFormat="1" applyFill="1"/>
    <xf numFmtId="0" fontId="0" fillId="33" borderId="0" xfId="0" applyFill="1"/>
    <xf numFmtId="165" fontId="0" fillId="33" borderId="0" xfId="0" applyNumberFormat="1" applyFill="1"/>
    <xf numFmtId="0" fontId="0" fillId="34" borderId="0" xfId="0" applyFill="1"/>
    <xf numFmtId="165" fontId="0" fillId="34" borderId="0" xfId="0" applyNumberFormat="1" applyFill="1"/>
    <xf numFmtId="0" fontId="0" fillId="35" borderId="0" xfId="0" applyFill="1"/>
    <xf numFmtId="165" fontId="2" fillId="0" borderId="0" xfId="0" applyNumberFormat="1" applyFont="1"/>
    <xf numFmtId="0" fontId="1" fillId="35" borderId="0" xfId="0" applyFont="1" applyFill="1"/>
    <xf numFmtId="14" fontId="1" fillId="31" borderId="0" xfId="0" applyNumberFormat="1" applyFont="1" applyFill="1"/>
    <xf numFmtId="14" fontId="1" fillId="26" borderId="0" xfId="0" applyNumberFormat="1" applyFont="1" applyFill="1"/>
    <xf numFmtId="0" fontId="1" fillId="36" borderId="0" xfId="0" applyFont="1" applyFill="1"/>
    <xf numFmtId="8" fontId="0" fillId="36" borderId="0" xfId="0" applyNumberFormat="1" applyFill="1"/>
    <xf numFmtId="0" fontId="0" fillId="26" borderId="20" xfId="0" applyNumberFormat="1" applyFill="1" applyBorder="1"/>
    <xf numFmtId="0" fontId="0" fillId="31" borderId="20" xfId="0" applyNumberFormat="1" applyFill="1" applyBorder="1"/>
    <xf numFmtId="0" fontId="1" fillId="26" borderId="0" xfId="0" applyNumberFormat="1" applyFont="1" applyFill="1"/>
    <xf numFmtId="0" fontId="22" fillId="0" borderId="0" xfId="0" applyFont="1" applyAlignment="1">
      <alignment horizontal="center"/>
    </xf>
    <xf numFmtId="14" fontId="1" fillId="28" borderId="0" xfId="0" applyNumberFormat="1" applyFont="1" applyFill="1" applyAlignment="1">
      <alignment horizontal="right"/>
    </xf>
    <xf numFmtId="0" fontId="1" fillId="28" borderId="0" xfId="0" applyFont="1" applyFill="1" applyAlignment="1">
      <alignment horizontal="right"/>
    </xf>
    <xf numFmtId="0" fontId="1" fillId="28" borderId="18" xfId="0" applyFont="1" applyFill="1" applyBorder="1" applyAlignment="1">
      <alignment horizontal="right"/>
    </xf>
    <xf numFmtId="166" fontId="1" fillId="28" borderId="16" xfId="0" applyNumberFormat="1" applyFont="1" applyFill="1" applyBorder="1" applyAlignment="1">
      <alignment horizontal="right"/>
    </xf>
    <xf numFmtId="0" fontId="2" fillId="28" borderId="11" xfId="0" applyFont="1" applyFill="1" applyBorder="1" applyAlignment="1">
      <alignment horizontal="left"/>
    </xf>
    <xf numFmtId="0" fontId="2" fillId="28" borderId="12" xfId="0" applyFont="1" applyFill="1" applyBorder="1" applyAlignment="1">
      <alignment horizontal="left"/>
    </xf>
    <xf numFmtId="14" fontId="1" fillId="27" borderId="12" xfId="0" applyNumberFormat="1" applyFont="1" applyFill="1" applyBorder="1" applyAlignment="1">
      <alignment horizontal="center"/>
    </xf>
    <xf numFmtId="14" fontId="1" fillId="27" borderId="13" xfId="0" applyNumberFormat="1" applyFont="1" applyFill="1" applyBorder="1" applyAlignment="1">
      <alignment horizontal="center"/>
    </xf>
    <xf numFmtId="14" fontId="1" fillId="28" borderId="18" xfId="0" applyNumberFormat="1" applyFont="1" applyFill="1" applyBorder="1" applyAlignment="1">
      <alignment horizontal="right"/>
    </xf>
    <xf numFmtId="0" fontId="23" fillId="32" borderId="0" xfId="0" applyFont="1" applyFill="1" applyAlignment="1">
      <alignment horizontal="center" vertical="center"/>
    </xf>
  </cellXfs>
  <cellStyles count="52">
    <cellStyle name="20% - Akzent1" xfId="1" xr:uid="{00000000-0005-0000-0000-000000000000}"/>
    <cellStyle name="20% - Akzent2" xfId="2" xr:uid="{00000000-0005-0000-0000-000001000000}"/>
    <cellStyle name="20% - Akzent3" xfId="3" xr:uid="{00000000-0005-0000-0000-000002000000}"/>
    <cellStyle name="20% - Akzent4" xfId="4" xr:uid="{00000000-0005-0000-0000-000003000000}"/>
    <cellStyle name="20% - Akzent5" xfId="5" xr:uid="{00000000-0005-0000-0000-000004000000}"/>
    <cellStyle name="20% - Akzent6" xfId="6" xr:uid="{00000000-0005-0000-0000-000005000000}"/>
    <cellStyle name="40% - Akzent1" xfId="7" xr:uid="{00000000-0005-0000-0000-000006000000}"/>
    <cellStyle name="40% - Akzent2" xfId="8" xr:uid="{00000000-0005-0000-0000-000007000000}"/>
    <cellStyle name="40% - Akzent3" xfId="9" xr:uid="{00000000-0005-0000-0000-000008000000}"/>
    <cellStyle name="40% - Akzent4" xfId="10" xr:uid="{00000000-0005-0000-0000-000009000000}"/>
    <cellStyle name="40% - Akzent5" xfId="11" xr:uid="{00000000-0005-0000-0000-00000A000000}"/>
    <cellStyle name="40% - Akzent6" xfId="12" xr:uid="{00000000-0005-0000-0000-00000B000000}"/>
    <cellStyle name="60% - Akzent1" xfId="13" xr:uid="{00000000-0005-0000-0000-00000C000000}"/>
    <cellStyle name="60% - Akzent2" xfId="14" xr:uid="{00000000-0005-0000-0000-00000D000000}"/>
    <cellStyle name="60% - Akzent3" xfId="15" xr:uid="{00000000-0005-0000-0000-00000E000000}"/>
    <cellStyle name="60% - Akzent4" xfId="16" xr:uid="{00000000-0005-0000-0000-00000F000000}"/>
    <cellStyle name="60% - Akzent5" xfId="17" xr:uid="{00000000-0005-0000-0000-000010000000}"/>
    <cellStyle name="60% - Akzent6" xfId="18" xr:uid="{00000000-0005-0000-0000-000011000000}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34" xr:uid="{00000000-0005-0000-0000-000022000000}"/>
    <cellStyle name="Standard 3" xfId="35" xr:uid="{00000000-0005-0000-0000-000023000000}"/>
    <cellStyle name="Standard 4" xfId="36" xr:uid="{00000000-0005-0000-0000-000024000000}"/>
    <cellStyle name="Standard 5" xfId="37" xr:uid="{00000000-0005-0000-0000-000025000000}"/>
    <cellStyle name="Standard 6" xfId="38" xr:uid="{00000000-0005-0000-0000-000026000000}"/>
    <cellStyle name="Standard 7" xfId="39" xr:uid="{00000000-0005-0000-0000-000027000000}"/>
    <cellStyle name="Standard 8" xfId="40" xr:uid="{00000000-0005-0000-0000-000028000000}"/>
    <cellStyle name="Standard 9" xfId="51" xr:uid="{00000000-0005-0000-0000-000029000000}"/>
    <cellStyle name="Überschrift" xfId="41" builtinId="15" customBuiltin="1"/>
    <cellStyle name="Überschrift 1" xfId="42" builtinId="16" customBuiltin="1"/>
    <cellStyle name="Überschrift 2" xfId="43" builtinId="17" customBuiltin="1"/>
    <cellStyle name="Überschrift 3" xfId="44" builtinId="18" customBuiltin="1"/>
    <cellStyle name="Überschrift 4" xfId="45" builtinId="19" customBuiltin="1"/>
    <cellStyle name="Verknüpfte Zelle" xfId="46" builtinId="24" customBuiltin="1"/>
    <cellStyle name="Währung 2" xfId="47" xr:uid="{00000000-0005-0000-0000-000031000000}"/>
    <cellStyle name="Währung 3" xfId="48" xr:uid="{00000000-0005-0000-0000-000032000000}"/>
    <cellStyle name="Warnender Text" xfId="49" builtinId="11" customBuiltin="1"/>
    <cellStyle name="Zelle überprüfen" xfId="50" builtinId="23" customBuiltin="1"/>
  </cellStyles>
  <dxfs count="4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C84B"/>
      <color rgb="FFFFFF9B"/>
      <color rgb="FFFF9797"/>
      <color rgb="FFCCC0DA"/>
      <color rgb="FFFF6969"/>
      <color rgb="FF9BFFFF"/>
      <color rgb="FFFFABAB"/>
      <color rgb="FFC8FF4B"/>
      <color rgb="FF4BC8FF"/>
      <color rgb="FFC84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52CA8-E238-4F6D-960C-5B2FA58BA292}">
  <dimension ref="A1:O36"/>
  <sheetViews>
    <sheetView tabSelected="1" workbookViewId="0">
      <selection activeCell="G11" sqref="G11"/>
    </sheetView>
  </sheetViews>
  <sheetFormatPr baseColWidth="10" defaultRowHeight="12.75" x14ac:dyDescent="0.2"/>
  <cols>
    <col min="1" max="1" width="26.85546875" customWidth="1"/>
    <col min="2" max="2" width="4" bestFit="1" customWidth="1"/>
    <col min="3" max="5" width="10.7109375" customWidth="1"/>
    <col min="6" max="6" width="12.85546875" customWidth="1"/>
    <col min="7" max="7" width="21.42578125" customWidth="1"/>
    <col min="9" max="9" width="6.7109375" customWidth="1"/>
    <col min="10" max="10" width="21.42578125" customWidth="1"/>
    <col min="12" max="12" width="11.7109375" bestFit="1" customWidth="1"/>
  </cols>
  <sheetData>
    <row r="1" spans="1:14" ht="15" x14ac:dyDescent="0.2">
      <c r="A1" s="67" t="s">
        <v>99</v>
      </c>
      <c r="B1" s="67"/>
      <c r="C1" s="67"/>
      <c r="D1" s="67"/>
      <c r="E1" s="67"/>
      <c r="F1" s="67"/>
      <c r="G1" s="67"/>
    </row>
    <row r="2" spans="1:14" ht="15" x14ac:dyDescent="0.2">
      <c r="A2" s="67" t="s">
        <v>52</v>
      </c>
      <c r="B2" s="67"/>
      <c r="C2" s="67"/>
      <c r="D2" s="67"/>
      <c r="E2" s="67"/>
      <c r="F2" s="67"/>
      <c r="G2" s="67"/>
    </row>
    <row r="4" spans="1:14" x14ac:dyDescent="0.2">
      <c r="A4" s="10" t="s">
        <v>53</v>
      </c>
      <c r="F4" s="23">
        <v>-200000</v>
      </c>
    </row>
    <row r="7" spans="1:14" x14ac:dyDescent="0.2">
      <c r="A7" s="11" t="s">
        <v>32</v>
      </c>
      <c r="B7" s="11" t="s">
        <v>30</v>
      </c>
      <c r="C7" s="11" t="s">
        <v>1</v>
      </c>
      <c r="D7" s="11" t="s">
        <v>3</v>
      </c>
      <c r="E7" s="11" t="s">
        <v>4</v>
      </c>
      <c r="F7" s="16" t="s">
        <v>33</v>
      </c>
      <c r="G7" s="11" t="s">
        <v>88</v>
      </c>
      <c r="H7" s="11" t="s">
        <v>51</v>
      </c>
    </row>
    <row r="8" spans="1:14" x14ac:dyDescent="0.2">
      <c r="A8" s="13">
        <f>'Planung Stellen'!$B$2</f>
        <v>30005555</v>
      </c>
      <c r="B8" s="13">
        <f>'Planung Stellen'!$J$4</f>
        <v>100</v>
      </c>
      <c r="C8" s="30" t="str">
        <f>'Planung Stellen'!$F$4</f>
        <v>E 13-FwN</v>
      </c>
      <c r="D8" s="30">
        <f>'Planung Stellen'!$F$3</f>
        <v>44197</v>
      </c>
      <c r="E8" s="30">
        <f>'Planung Stellen'!$J$3</f>
        <v>44561</v>
      </c>
      <c r="F8" s="31">
        <f>'Planung Stellen'!$F$5</f>
        <v>76855</v>
      </c>
      <c r="G8" s="64" t="str">
        <f>'Planung Stellen'!$F$2</f>
        <v>Abteilung A</v>
      </c>
      <c r="H8" s="66"/>
      <c r="I8" s="66"/>
      <c r="J8" s="66"/>
      <c r="K8" s="66"/>
      <c r="L8" s="66"/>
      <c r="M8" s="66"/>
      <c r="N8" s="66"/>
    </row>
    <row r="9" spans="1:14" x14ac:dyDescent="0.2">
      <c r="A9" s="27" t="str">
        <f>'Planung Stellen'!$B$7</f>
        <v>Stelle B</v>
      </c>
      <c r="B9" s="27">
        <f>'Planung Stellen'!$J$9</f>
        <v>0</v>
      </c>
      <c r="C9" s="28" t="str">
        <f>'Planung Stellen'!$F$9</f>
        <v>E 13-FwN</v>
      </c>
      <c r="D9" s="28">
        <f>'Planung Stellen'!$F$8</f>
        <v>44197</v>
      </c>
      <c r="E9" s="28">
        <f>'Planung Stellen'!$J$8</f>
        <v>44561</v>
      </c>
      <c r="F9" s="29">
        <f>'Planung Stellen'!$F$10</f>
        <v>0</v>
      </c>
      <c r="G9" s="65" t="str">
        <f>'Planung Stellen'!$F$7</f>
        <v>xxx</v>
      </c>
      <c r="H9" s="52"/>
      <c r="I9" s="52"/>
      <c r="J9" s="52"/>
      <c r="K9" s="52"/>
      <c r="L9" s="52"/>
      <c r="M9" s="52"/>
      <c r="N9" s="52"/>
    </row>
    <row r="10" spans="1:14" x14ac:dyDescent="0.2">
      <c r="A10" s="13" t="str">
        <f>'Planung Stellen'!$B$12</f>
        <v>Stelle C</v>
      </c>
      <c r="B10" s="13">
        <f>'Planung Stellen'!$J$14</f>
        <v>0</v>
      </c>
      <c r="C10" s="30" t="str">
        <f>'Planung Stellen'!$F$14</f>
        <v>E 13-FwN</v>
      </c>
      <c r="D10" s="30">
        <f>'Planung Stellen'!$F$13</f>
        <v>44197</v>
      </c>
      <c r="E10" s="30">
        <f>'Planung Stellen'!$J$13</f>
        <v>44561</v>
      </c>
      <c r="F10" s="31">
        <f>'Planung Stellen'!$F$15</f>
        <v>0</v>
      </c>
      <c r="G10" s="64" t="str">
        <f>'Planung Stellen'!$F$12</f>
        <v>xxx</v>
      </c>
      <c r="H10" s="51"/>
      <c r="I10" s="51"/>
      <c r="J10" s="51"/>
      <c r="K10" s="51"/>
      <c r="L10" s="51"/>
      <c r="M10" s="51"/>
      <c r="N10" s="51"/>
    </row>
    <row r="11" spans="1:14" x14ac:dyDescent="0.2">
      <c r="A11" s="27" t="str">
        <f>'Planung Stellen'!$B$17</f>
        <v>Stelle D</v>
      </c>
      <c r="B11" s="27">
        <f>'Planung Stellen'!$J$19</f>
        <v>0</v>
      </c>
      <c r="C11" s="28" t="str">
        <f>'Planung Stellen'!$F$19</f>
        <v>E 13-FwN</v>
      </c>
      <c r="D11" s="28">
        <f>'Planung Stellen'!$F$18</f>
        <v>44197</v>
      </c>
      <c r="E11" s="28">
        <f>'Planung Stellen'!$J$18</f>
        <v>44561</v>
      </c>
      <c r="F11" s="29">
        <f>'Planung Stellen'!$F$20</f>
        <v>0</v>
      </c>
      <c r="G11" s="65" t="str">
        <f>'Planung Stellen'!$F$17</f>
        <v>xxx</v>
      </c>
      <c r="H11" s="52"/>
      <c r="I11" s="52"/>
      <c r="J11" s="52"/>
      <c r="K11" s="52"/>
      <c r="L11" s="52"/>
      <c r="M11" s="52"/>
      <c r="N11" s="52"/>
    </row>
    <row r="12" spans="1:14" x14ac:dyDescent="0.2">
      <c r="A12" s="13" t="str">
        <f>'Planung Stellen'!$B$22</f>
        <v>Stelle E</v>
      </c>
      <c r="B12" s="13">
        <f>'Planung Stellen'!$J$24</f>
        <v>0</v>
      </c>
      <c r="C12" s="30" t="str">
        <f>'Planung Stellen'!$F$24</f>
        <v>E 13-FwN</v>
      </c>
      <c r="D12" s="30">
        <f>'Planung Stellen'!$F$23</f>
        <v>44197</v>
      </c>
      <c r="E12" s="30">
        <f>'Planung Stellen'!$J$23</f>
        <v>44561</v>
      </c>
      <c r="F12" s="31">
        <f>'Planung Stellen'!$F$25</f>
        <v>0</v>
      </c>
      <c r="G12" s="64" t="str">
        <f>'Planung Stellen'!$F$22</f>
        <v>xxx</v>
      </c>
      <c r="H12" s="51"/>
      <c r="I12" s="51"/>
      <c r="J12" s="51"/>
      <c r="K12" s="51"/>
      <c r="L12" s="51"/>
      <c r="M12" s="51"/>
      <c r="N12" s="51"/>
    </row>
    <row r="13" spans="1:14" x14ac:dyDescent="0.2">
      <c r="A13" s="27" t="str">
        <f>'Planung Stellen'!$B$27</f>
        <v>Stelle F</v>
      </c>
      <c r="B13" s="27">
        <f>'Planung Stellen'!$J$29</f>
        <v>0</v>
      </c>
      <c r="C13" s="28" t="str">
        <f>'Planung Stellen'!$F$29</f>
        <v>E 13-FwN</v>
      </c>
      <c r="D13" s="28">
        <f>'Planung Stellen'!$F$28</f>
        <v>44197</v>
      </c>
      <c r="E13" s="28">
        <f>'Planung Stellen'!$J$28</f>
        <v>44561</v>
      </c>
      <c r="F13" s="29">
        <f>'Planung Stellen'!$F$30</f>
        <v>0</v>
      </c>
      <c r="G13" s="65" t="str">
        <f>'Planung Stellen'!$F$27</f>
        <v>xxx</v>
      </c>
      <c r="H13" s="52"/>
      <c r="I13" s="52"/>
      <c r="J13" s="52"/>
      <c r="K13" s="52"/>
      <c r="L13" s="52"/>
      <c r="M13" s="52"/>
      <c r="N13" s="52"/>
    </row>
    <row r="14" spans="1:14" x14ac:dyDescent="0.2">
      <c r="A14" s="13" t="str">
        <f>'Planung Stellen'!$B$32</f>
        <v>Stelle G</v>
      </c>
      <c r="B14" s="13">
        <f>'Planung Stellen'!$J$34</f>
        <v>0</v>
      </c>
      <c r="C14" s="30" t="str">
        <f>'Planung Stellen'!$F$34</f>
        <v>E 13-FwN</v>
      </c>
      <c r="D14" s="30">
        <f>'Planung Stellen'!$F$33</f>
        <v>44197</v>
      </c>
      <c r="E14" s="30">
        <f>'Planung Stellen'!$J$33</f>
        <v>44561</v>
      </c>
      <c r="F14" s="31">
        <f>'Planung Stellen'!$F$35</f>
        <v>0</v>
      </c>
      <c r="G14" s="64" t="str">
        <f>'Planung Stellen'!$F$32</f>
        <v>xxx</v>
      </c>
      <c r="H14" s="51"/>
      <c r="I14" s="51"/>
      <c r="J14" s="51"/>
      <c r="K14" s="51"/>
      <c r="L14" s="51"/>
      <c r="M14" s="51"/>
      <c r="N14" s="51"/>
    </row>
    <row r="15" spans="1:14" x14ac:dyDescent="0.2">
      <c r="A15" s="27" t="str">
        <f>'Planung Stellen'!$B$37</f>
        <v>Stelle H</v>
      </c>
      <c r="B15" s="27">
        <f>'Planung Stellen'!$J$39</f>
        <v>0</v>
      </c>
      <c r="C15" s="28" t="str">
        <f>'Planung Stellen'!$F$39</f>
        <v>E 13-FwN</v>
      </c>
      <c r="D15" s="28">
        <f>'Planung Stellen'!$F$38</f>
        <v>44197</v>
      </c>
      <c r="E15" s="28">
        <f>'Planung Stellen'!$J$38</f>
        <v>44561</v>
      </c>
      <c r="F15" s="29">
        <f>'Planung Stellen'!$F$40</f>
        <v>0</v>
      </c>
      <c r="G15" s="65" t="str">
        <f>'Planung Stellen'!$F$37</f>
        <v>xxx</v>
      </c>
      <c r="H15" s="52"/>
      <c r="I15" s="52"/>
      <c r="J15" s="52"/>
      <c r="K15" s="52"/>
      <c r="L15" s="52"/>
      <c r="M15" s="52"/>
      <c r="N15" s="52"/>
    </row>
    <row r="16" spans="1:14" x14ac:dyDescent="0.2">
      <c r="A16" s="13" t="str">
        <f>'Planung Stellen'!$B$42</f>
        <v>Stelle I</v>
      </c>
      <c r="B16" s="13">
        <f>'Planung Stellen'!$J$49</f>
        <v>0</v>
      </c>
      <c r="C16" s="30" t="str">
        <f>'Planung Stellen'!$F$44</f>
        <v>E 13-FwN</v>
      </c>
      <c r="D16" s="30">
        <f>'Planung Stellen'!$F$43</f>
        <v>44197</v>
      </c>
      <c r="E16" s="30">
        <f>'Planung Stellen'!$J$43</f>
        <v>44561</v>
      </c>
      <c r="F16" s="31">
        <f>'Planung Stellen'!$F$45</f>
        <v>0</v>
      </c>
      <c r="G16" s="64" t="str">
        <f>'Planung Stellen'!$F$42</f>
        <v>xxx</v>
      </c>
      <c r="H16" s="51"/>
      <c r="I16" s="51"/>
      <c r="J16" s="51"/>
      <c r="K16" s="51"/>
      <c r="L16" s="51"/>
      <c r="M16" s="51"/>
      <c r="N16" s="51"/>
    </row>
    <row r="17" spans="1:15" x14ac:dyDescent="0.2">
      <c r="A17" s="27" t="str">
        <f>'Planung Stellen'!$B$47</f>
        <v>Stelle J</v>
      </c>
      <c r="B17" s="27">
        <f>'Planung Stellen'!$J$49</f>
        <v>0</v>
      </c>
      <c r="C17" s="28" t="str">
        <f>'Planung Stellen'!$F$49</f>
        <v>E 13-FwN</v>
      </c>
      <c r="D17" s="28">
        <f>'Planung Stellen'!$F$48</f>
        <v>44197</v>
      </c>
      <c r="E17" s="28">
        <f>'Planung Stellen'!$J$48</f>
        <v>44561</v>
      </c>
      <c r="F17" s="29">
        <f>'Planung Stellen'!$F$50</f>
        <v>0</v>
      </c>
      <c r="G17" s="65" t="str">
        <f>'Planung Stellen'!$F$47</f>
        <v>xxx</v>
      </c>
      <c r="H17" s="52"/>
      <c r="I17" s="52"/>
      <c r="J17" s="52"/>
      <c r="K17" s="52"/>
      <c r="L17" s="52"/>
      <c r="M17" s="52"/>
      <c r="N17" s="52"/>
    </row>
    <row r="18" spans="1:15" x14ac:dyDescent="0.2">
      <c r="A18" s="13" t="str">
        <f>'Planung Stellen'!$N$2</f>
        <v>Stelle K</v>
      </c>
      <c r="B18" s="13">
        <f>'Planung Stellen'!$V$4</f>
        <v>0</v>
      </c>
      <c r="C18" s="30" t="str">
        <f>'Planung Stellen'!$R$4</f>
        <v>E 13-FwN</v>
      </c>
      <c r="D18" s="30">
        <f>'Planung Stellen'!$R$3</f>
        <v>44197</v>
      </c>
      <c r="E18" s="30">
        <f>'Planung Stellen'!$V$3</f>
        <v>44561</v>
      </c>
      <c r="F18" s="31">
        <f>'Planung Stellen'!$R$5</f>
        <v>0</v>
      </c>
      <c r="G18" s="64" t="str">
        <f>'Planung Stellen'!$R$2</f>
        <v>xxx</v>
      </c>
      <c r="H18" s="51"/>
      <c r="I18" s="51"/>
      <c r="J18" s="51"/>
      <c r="K18" s="51"/>
      <c r="L18" s="51"/>
      <c r="M18" s="51"/>
      <c r="N18" s="51"/>
    </row>
    <row r="19" spans="1:15" x14ac:dyDescent="0.2">
      <c r="A19" s="27" t="str">
        <f>'Planung Stellen'!$N$7</f>
        <v>Stelle L</v>
      </c>
      <c r="B19" s="27">
        <f>'Planung Stellen'!$V$9</f>
        <v>0</v>
      </c>
      <c r="C19" s="28" t="str">
        <f>'Planung Stellen'!$R$9</f>
        <v>E 13-FwN</v>
      </c>
      <c r="D19" s="28">
        <f>'Planung Stellen'!$R$8</f>
        <v>44197</v>
      </c>
      <c r="E19" s="28">
        <f>'Planung Stellen'!$V$8</f>
        <v>44561</v>
      </c>
      <c r="F19" s="29">
        <f>'Planung Stellen'!$R$10</f>
        <v>0</v>
      </c>
      <c r="G19" s="65" t="str">
        <f>'Planung Stellen'!$R$7</f>
        <v>xxx</v>
      </c>
      <c r="H19" s="52"/>
      <c r="I19" s="52"/>
      <c r="J19" s="52"/>
      <c r="K19" s="52"/>
      <c r="L19" s="52"/>
      <c r="M19" s="52"/>
      <c r="N19" s="52"/>
    </row>
    <row r="20" spans="1:15" x14ac:dyDescent="0.2">
      <c r="A20" s="13" t="str">
        <f>'Planung Stellen'!$N$12</f>
        <v>Stelle M</v>
      </c>
      <c r="B20" s="13">
        <f>'Planung Stellen'!$V$14</f>
        <v>0</v>
      </c>
      <c r="C20" s="30" t="str">
        <f>'Planung Stellen'!$R$14</f>
        <v>E 13-FwN</v>
      </c>
      <c r="D20" s="30">
        <f>'Planung Stellen'!$R$13</f>
        <v>44197</v>
      </c>
      <c r="E20" s="30">
        <f>'Planung Stellen'!$V$13</f>
        <v>44561</v>
      </c>
      <c r="F20" s="31">
        <f>'Planung Stellen'!$R$15</f>
        <v>0</v>
      </c>
      <c r="G20" s="64" t="str">
        <f>'Planung Stellen'!$R$12</f>
        <v>xxx</v>
      </c>
      <c r="H20" s="51"/>
      <c r="I20" s="51"/>
      <c r="J20" s="51"/>
      <c r="K20" s="51"/>
      <c r="L20" s="51"/>
      <c r="M20" s="51"/>
      <c r="N20" s="51"/>
    </row>
    <row r="21" spans="1:15" x14ac:dyDescent="0.2">
      <c r="A21" s="27" t="str">
        <f>'Planung Stellen'!$N$17</f>
        <v>Stelle N</v>
      </c>
      <c r="B21" s="27">
        <f>'Planung Stellen'!$V$19</f>
        <v>0</v>
      </c>
      <c r="C21" s="28" t="str">
        <f>'Planung Stellen'!$R$19</f>
        <v>E 13-FwN</v>
      </c>
      <c r="D21" s="28">
        <f>'Planung Stellen'!$R$18</f>
        <v>44197</v>
      </c>
      <c r="E21" s="28">
        <f>'Planung Stellen'!$V$18</f>
        <v>44561</v>
      </c>
      <c r="F21" s="29">
        <f>'Planung Stellen'!$R$20</f>
        <v>0</v>
      </c>
      <c r="G21" s="65" t="str">
        <f>'Planung Stellen'!$R$17</f>
        <v>xxx</v>
      </c>
      <c r="H21" s="52"/>
      <c r="I21" s="52"/>
      <c r="J21" s="52"/>
      <c r="K21" s="52"/>
      <c r="L21" s="52"/>
      <c r="M21" s="52"/>
      <c r="N21" s="52"/>
    </row>
    <row r="22" spans="1:15" x14ac:dyDescent="0.2">
      <c r="A22" s="13" t="str">
        <f>'Planung Stellen'!$N$22</f>
        <v>Stelle O</v>
      </c>
      <c r="B22" s="13">
        <f>'Planung Stellen'!$V$24</f>
        <v>0</v>
      </c>
      <c r="C22" s="30" t="str">
        <f>'Planung Stellen'!$R$24</f>
        <v>E 13-FwN</v>
      </c>
      <c r="D22" s="30">
        <f>'Planung Stellen'!$R$23</f>
        <v>44197</v>
      </c>
      <c r="E22" s="30">
        <f>'Planung Stellen'!$V$23</f>
        <v>44561</v>
      </c>
      <c r="F22" s="31">
        <f>'Planung Stellen'!$R$25</f>
        <v>0</v>
      </c>
      <c r="G22" s="64" t="str">
        <f>'Planung Stellen'!$R$22</f>
        <v>xxx</v>
      </c>
      <c r="H22" s="51"/>
      <c r="I22" s="51"/>
      <c r="J22" s="51"/>
      <c r="K22" s="51"/>
      <c r="L22" s="51"/>
      <c r="M22" s="51"/>
      <c r="N22" s="51"/>
    </row>
    <row r="23" spans="1:15" x14ac:dyDescent="0.2">
      <c r="A23" s="27" t="str">
        <f>'Planung Stellen'!$N$27</f>
        <v>Stelle P</v>
      </c>
      <c r="B23" s="27">
        <f>'Planung Stellen'!$V$29</f>
        <v>0</v>
      </c>
      <c r="C23" s="28" t="str">
        <f>'Planung Stellen'!$R$29</f>
        <v>E 13-FwN</v>
      </c>
      <c r="D23" s="28">
        <f>'Planung Stellen'!$R$28</f>
        <v>44197</v>
      </c>
      <c r="E23" s="28">
        <f>'Planung Stellen'!$V$28</f>
        <v>44561</v>
      </c>
      <c r="F23" s="29">
        <f>'Planung Stellen'!$R$30</f>
        <v>0</v>
      </c>
      <c r="G23" s="65" t="str">
        <f>'Planung Stellen'!$R$27</f>
        <v>xxx</v>
      </c>
      <c r="H23" s="52"/>
      <c r="I23" s="52"/>
      <c r="J23" s="52"/>
      <c r="K23" s="52"/>
      <c r="L23" s="52"/>
      <c r="M23" s="52"/>
      <c r="N23" s="52"/>
    </row>
    <row r="24" spans="1:15" x14ac:dyDescent="0.2">
      <c r="A24" s="13" t="str">
        <f>'Planung Stellen'!$N$32</f>
        <v>Stelle Q</v>
      </c>
      <c r="B24" s="13">
        <f>'Planung Stellen'!$V$34</f>
        <v>0</v>
      </c>
      <c r="C24" s="30" t="str">
        <f>'Planung Stellen'!$R$34</f>
        <v>E 13-FwN</v>
      </c>
      <c r="D24" s="30">
        <f>'Planung Stellen'!$R$33</f>
        <v>44197</v>
      </c>
      <c r="E24" s="30">
        <f>'Planung Stellen'!$V$33</f>
        <v>44561</v>
      </c>
      <c r="F24" s="31">
        <f>'Planung Stellen'!$R$35</f>
        <v>0</v>
      </c>
      <c r="G24" s="64" t="str">
        <f>'Planung Stellen'!$R$32</f>
        <v>xxx</v>
      </c>
      <c r="H24" s="51"/>
      <c r="I24" s="51"/>
      <c r="J24" s="51"/>
      <c r="K24" s="51"/>
      <c r="L24" s="51"/>
      <c r="M24" s="51"/>
      <c r="N24" s="51"/>
    </row>
    <row r="25" spans="1:15" x14ac:dyDescent="0.2">
      <c r="A25" s="27" t="str">
        <f>'Planung Stellen'!$N$37</f>
        <v>Stelle R</v>
      </c>
      <c r="B25" s="27">
        <f>'Planung Stellen'!$V$39</f>
        <v>0</v>
      </c>
      <c r="C25" s="28" t="str">
        <f>'Planung Stellen'!$R$39</f>
        <v>E 13-FwN</v>
      </c>
      <c r="D25" s="28">
        <f>'Planung Stellen'!$R$38</f>
        <v>44197</v>
      </c>
      <c r="E25" s="28">
        <f>'Planung Stellen'!$V$38</f>
        <v>44561</v>
      </c>
      <c r="F25" s="29">
        <f>'Planung Stellen'!$R$40</f>
        <v>0</v>
      </c>
      <c r="G25" s="65" t="str">
        <f>'Planung Stellen'!$R$37</f>
        <v>xxx</v>
      </c>
      <c r="H25" s="52"/>
      <c r="I25" s="52"/>
      <c r="J25" s="52"/>
      <c r="K25" s="52"/>
      <c r="L25" s="52"/>
      <c r="M25" s="52"/>
      <c r="N25" s="52"/>
    </row>
    <row r="26" spans="1:15" x14ac:dyDescent="0.2">
      <c r="A26" s="13" t="str">
        <f>'Planung Stellen'!$N$42</f>
        <v>Stelle S</v>
      </c>
      <c r="B26" s="13">
        <f>'Planung Stellen'!$V$44</f>
        <v>0</v>
      </c>
      <c r="C26" s="30" t="str">
        <f>'Planung Stellen'!$R$44</f>
        <v>E 13-FwN</v>
      </c>
      <c r="D26" s="30">
        <f>'Planung Stellen'!$R$43</f>
        <v>44197</v>
      </c>
      <c r="E26" s="30">
        <f>'Planung Stellen'!$V$43</f>
        <v>44561</v>
      </c>
      <c r="F26" s="31">
        <f>'Planung Stellen'!$R$45</f>
        <v>0</v>
      </c>
      <c r="G26" s="64" t="str">
        <f>'Planung Stellen'!$R$42</f>
        <v>xxx</v>
      </c>
      <c r="H26" s="51"/>
      <c r="I26" s="51"/>
      <c r="J26" s="51"/>
      <c r="K26" s="51"/>
      <c r="L26" s="51"/>
      <c r="M26" s="51"/>
      <c r="N26" s="51"/>
    </row>
    <row r="27" spans="1:15" x14ac:dyDescent="0.2">
      <c r="A27" s="27" t="str">
        <f>'Planung Stellen'!$N$47</f>
        <v>Stelle T</v>
      </c>
      <c r="B27" s="27">
        <f>'Planung Stellen'!$V$49</f>
        <v>0</v>
      </c>
      <c r="C27" s="28" t="str">
        <f>'Planung Stellen'!$R$49</f>
        <v>E 13-FwN</v>
      </c>
      <c r="D27" s="28">
        <f>'Planung Stellen'!$R$48</f>
        <v>44197</v>
      </c>
      <c r="E27" s="28">
        <f>'Planung Stellen'!$V$48</f>
        <v>44561</v>
      </c>
      <c r="F27" s="29">
        <f>'Planung Stellen'!$R$50</f>
        <v>0</v>
      </c>
      <c r="G27" s="65" t="str">
        <f>'Planung Stellen'!$R$47</f>
        <v>xxx</v>
      </c>
      <c r="H27" s="52"/>
      <c r="I27" s="52"/>
      <c r="J27" s="52"/>
      <c r="K27" s="52"/>
      <c r="L27" s="52"/>
      <c r="M27" s="52"/>
      <c r="N27" s="52"/>
    </row>
    <row r="28" spans="1:15" x14ac:dyDescent="0.2">
      <c r="F28" s="23">
        <f>SUM(F8:F27)</f>
        <v>76855</v>
      </c>
    </row>
    <row r="30" spans="1:15" x14ac:dyDescent="0.2">
      <c r="A30" s="41" t="s">
        <v>65</v>
      </c>
      <c r="B30" s="11"/>
      <c r="C30" s="11"/>
      <c r="D30" s="11"/>
      <c r="E30" s="11"/>
      <c r="F30" s="16" t="s">
        <v>33</v>
      </c>
      <c r="G30" s="11" t="s">
        <v>88</v>
      </c>
      <c r="J30" s="59" t="s">
        <v>96</v>
      </c>
      <c r="K30" s="57"/>
      <c r="L30" s="57"/>
      <c r="M30" s="57"/>
      <c r="N30" s="57"/>
      <c r="O30" s="57"/>
    </row>
    <row r="31" spans="1:15" x14ac:dyDescent="0.2">
      <c r="A31" s="27">
        <f>'Planung Geld'!B6</f>
        <v>14609000</v>
      </c>
      <c r="B31" s="27"/>
      <c r="C31" s="28"/>
      <c r="D31" s="28"/>
      <c r="E31" s="28"/>
      <c r="F31" s="29">
        <f>'Planung Geld'!D19</f>
        <v>20000</v>
      </c>
      <c r="G31" s="60" t="s">
        <v>92</v>
      </c>
      <c r="J31" s="59" t="s">
        <v>94</v>
      </c>
      <c r="K31" s="57"/>
      <c r="L31" s="57"/>
      <c r="M31" s="57"/>
      <c r="N31" s="57"/>
      <c r="O31" s="57"/>
    </row>
    <row r="32" spans="1:15" x14ac:dyDescent="0.2">
      <c r="A32" s="41" t="s">
        <v>61</v>
      </c>
      <c r="B32" s="11"/>
      <c r="C32" s="11"/>
      <c r="D32" s="11"/>
      <c r="E32" s="11"/>
      <c r="F32" s="16" t="s">
        <v>33</v>
      </c>
      <c r="G32" s="11" t="s">
        <v>88</v>
      </c>
      <c r="J32" s="59" t="s">
        <v>95</v>
      </c>
      <c r="K32" s="57"/>
      <c r="L32" s="57"/>
      <c r="M32" s="57"/>
      <c r="N32" s="57"/>
      <c r="O32" s="57"/>
    </row>
    <row r="33" spans="1:15" x14ac:dyDescent="0.2">
      <c r="A33" s="50" t="s">
        <v>62</v>
      </c>
      <c r="B33" s="13"/>
      <c r="C33" s="30"/>
      <c r="D33" s="30"/>
      <c r="E33" s="30"/>
      <c r="F33" s="31">
        <f>'Planung Geld'!D36</f>
        <v>46000</v>
      </c>
      <c r="G33" s="61" t="s">
        <v>92</v>
      </c>
      <c r="J33" s="59" t="s">
        <v>91</v>
      </c>
      <c r="K33" s="57"/>
      <c r="L33" s="57"/>
      <c r="M33" s="57"/>
      <c r="N33" s="57"/>
      <c r="O33" s="57"/>
    </row>
    <row r="34" spans="1:15" x14ac:dyDescent="0.2">
      <c r="A34" s="41"/>
      <c r="B34" s="11"/>
      <c r="C34" s="11"/>
      <c r="D34" s="11"/>
      <c r="E34" s="11"/>
      <c r="F34" s="16"/>
      <c r="G34" s="11"/>
      <c r="J34" s="59" t="s">
        <v>97</v>
      </c>
      <c r="K34" s="57"/>
      <c r="L34" s="57"/>
      <c r="M34" s="57"/>
      <c r="N34" s="57"/>
      <c r="O34" s="57"/>
    </row>
    <row r="35" spans="1:15" x14ac:dyDescent="0.2">
      <c r="A35" s="24" t="s">
        <v>54</v>
      </c>
      <c r="B35" s="25"/>
      <c r="C35" s="25"/>
      <c r="D35" s="25"/>
      <c r="E35" s="25"/>
      <c r="F35" s="26">
        <f>F4+F28+F31+F33</f>
        <v>-57145</v>
      </c>
      <c r="G35" s="25"/>
    </row>
    <row r="36" spans="1:15" x14ac:dyDescent="0.2">
      <c r="F36" s="62" t="s">
        <v>93</v>
      </c>
      <c r="G36" s="63">
        <f>(-F35)+F33+F31+F28+F4</f>
        <v>0</v>
      </c>
    </row>
  </sheetData>
  <mergeCells count="2">
    <mergeCell ref="A1:G1"/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4AAA5-0AC1-4D88-903E-B354198A6544}">
  <dimension ref="A1:C15"/>
  <sheetViews>
    <sheetView workbookViewId="0">
      <selection activeCell="A21" sqref="A21"/>
    </sheetView>
  </sheetViews>
  <sheetFormatPr baseColWidth="10" defaultRowHeight="12.75" x14ac:dyDescent="0.2"/>
  <cols>
    <col min="1" max="1" width="31.28515625" customWidth="1"/>
  </cols>
  <sheetData>
    <row r="1" spans="1:3" x14ac:dyDescent="0.2">
      <c r="A1" s="11" t="s">
        <v>76</v>
      </c>
      <c r="C1" t="s">
        <v>87</v>
      </c>
    </row>
    <row r="2" spans="1:3" x14ac:dyDescent="0.2">
      <c r="A2" s="53" t="s">
        <v>89</v>
      </c>
      <c r="B2" s="53"/>
      <c r="C2" s="54">
        <f>SUMIFS('Übersicht Geld'!$F$8:$F$27,'Übersicht Geld'!G$8:$G$27,A2)+SUMIFS('Planung Geld'!$D$6:$D$18,'Planung Geld'!$E$6:$E$18,A2)+SUMIFS('Planung Geld'!$D$23:$D$35,'Planung Geld'!$E$23:$E$35,A2)</f>
        <v>0</v>
      </c>
    </row>
    <row r="3" spans="1:3" x14ac:dyDescent="0.2">
      <c r="A3" s="55" t="s">
        <v>90</v>
      </c>
      <c r="B3" s="55"/>
      <c r="C3" s="56">
        <f>SUMIFS('Übersicht Geld'!$F$8:$F$27,'Übersicht Geld'!G$8:$G$27,A3)+SUMIFS('Planung Geld'!$D$6:$D$18,'Planung Geld'!$E$6:$E$18,A3)+SUMIFS('Planung Geld'!$D$23:$D$35,'Planung Geld'!$E$23:$E$35,A3)</f>
        <v>20000</v>
      </c>
    </row>
    <row r="4" spans="1:3" x14ac:dyDescent="0.2">
      <c r="A4" s="53" t="s">
        <v>77</v>
      </c>
      <c r="B4" s="53"/>
      <c r="C4" s="54">
        <f>SUMIFS('Übersicht Geld'!$F$8:$F$27,'Übersicht Geld'!G$8:$G$27,A4)+SUMIFS('Planung Geld'!$D$6:$D$18,'Planung Geld'!$E$6:$E$18,A4)+SUMIFS('Planung Geld'!$D$23:$D$35,'Planung Geld'!$E$23:$E$35,A4)</f>
        <v>101855</v>
      </c>
    </row>
    <row r="5" spans="1:3" x14ac:dyDescent="0.2">
      <c r="A5" s="55" t="s">
        <v>78</v>
      </c>
      <c r="B5" s="55"/>
      <c r="C5" s="56">
        <f>SUMIFS('Übersicht Geld'!$F$8:$F$27,'Übersicht Geld'!G$8:$G$27,A5)+SUMIFS('Planung Geld'!$D$6:$D$18,'Planung Geld'!$E$6:$E$18,A5)+SUMIFS('Planung Geld'!$D$23:$D$35,'Planung Geld'!$E$23:$E$35,A5)</f>
        <v>21000</v>
      </c>
    </row>
    <row r="6" spans="1:3" x14ac:dyDescent="0.2">
      <c r="A6" s="53" t="s">
        <v>79</v>
      </c>
      <c r="B6" s="53"/>
      <c r="C6" s="54">
        <f>SUMIFS('Übersicht Geld'!$F$8:$F$27,'Übersicht Geld'!G$8:$G$27,A6)+SUMIFS('Planung Geld'!$D$6:$D$18,'Planung Geld'!$E$6:$E$18,A6)+SUMIFS('Planung Geld'!$D$23:$D$35,'Planung Geld'!$E$23:$E$35,A6)</f>
        <v>0</v>
      </c>
    </row>
    <row r="7" spans="1:3" x14ac:dyDescent="0.2">
      <c r="A7" s="55" t="s">
        <v>80</v>
      </c>
      <c r="B7" s="55"/>
      <c r="C7" s="56">
        <f>SUMIFS('Übersicht Geld'!$F$8:$F$27,'Übersicht Geld'!G$8:$G$27,A7)+SUMIFS('Planung Geld'!$D$6:$D$18,'Planung Geld'!$E$6:$E$18,A7)+SUMIFS('Planung Geld'!$D$23:$D$35,'Planung Geld'!$E$23:$E$35,A7)</f>
        <v>0</v>
      </c>
    </row>
    <row r="8" spans="1:3" x14ac:dyDescent="0.2">
      <c r="A8" s="53" t="s">
        <v>81</v>
      </c>
      <c r="B8" s="53"/>
      <c r="C8" s="54">
        <f>SUMIFS('Übersicht Geld'!$F$8:$F$27,'Übersicht Geld'!G$8:$G$27,A8)+SUMIFS('Planung Geld'!$D$6:$D$18,'Planung Geld'!$E$6:$E$18,A8)+SUMIFS('Planung Geld'!$D$23:$D$35,'Planung Geld'!$E$23:$E$35,A8)</f>
        <v>0</v>
      </c>
    </row>
    <row r="9" spans="1:3" x14ac:dyDescent="0.2">
      <c r="A9" s="55" t="s">
        <v>82</v>
      </c>
      <c r="B9" s="55"/>
      <c r="C9" s="56">
        <f>SUMIFS('Übersicht Geld'!$F$8:$F$27,'Übersicht Geld'!G$8:$G$27,A9)+SUMIFS('Planung Geld'!$D$6:$D$18,'Planung Geld'!$E$6:$E$18,A9)+SUMIFS('Planung Geld'!$D$23:$D$35,'Planung Geld'!$E$23:$E$35,A9)</f>
        <v>0</v>
      </c>
    </row>
    <row r="10" spans="1:3" x14ac:dyDescent="0.2">
      <c r="A10" s="53" t="s">
        <v>83</v>
      </c>
      <c r="B10" s="53"/>
      <c r="C10" s="54">
        <f>SUMIFS('Übersicht Geld'!$F$8:$F$27,'Übersicht Geld'!G$8:$G$27,A10)+SUMIFS('Planung Geld'!$D$6:$D$18,'Planung Geld'!$E$6:$E$18,A10)+SUMIFS('Planung Geld'!$D$23:$D$35,'Planung Geld'!$E$23:$E$35,A10)</f>
        <v>0</v>
      </c>
    </row>
    <row r="11" spans="1:3" x14ac:dyDescent="0.2">
      <c r="A11" s="55" t="s">
        <v>84</v>
      </c>
      <c r="B11" s="55"/>
      <c r="C11" s="56">
        <f>SUMIFS('Übersicht Geld'!$F$8:$F$27,'Übersicht Geld'!G$8:$G$27,A11)+SUMIFS('Planung Geld'!$D$6:$D$18,'Planung Geld'!$E$6:$E$18,A11)+SUMIFS('Planung Geld'!$D$23:$D$35,'Planung Geld'!$E$23:$E$35,A11)</f>
        <v>0</v>
      </c>
    </row>
    <row r="12" spans="1:3" x14ac:dyDescent="0.2">
      <c r="A12" s="53" t="s">
        <v>85</v>
      </c>
      <c r="B12" s="53"/>
      <c r="C12" s="54">
        <f>SUMIFS('Übersicht Geld'!$F$8:$F$27,'Übersicht Geld'!G$8:$G$27,A12)+SUMIFS('Planung Geld'!$D$6:$D$18,'Planung Geld'!$E$6:$E$18,A12)+SUMIFS('Planung Geld'!$D$23:$D$35,'Planung Geld'!$E$23:$E$35,A12)</f>
        <v>0</v>
      </c>
    </row>
    <row r="13" spans="1:3" x14ac:dyDescent="0.2">
      <c r="A13" s="55" t="s">
        <v>86</v>
      </c>
      <c r="B13" s="55"/>
      <c r="C13" s="56">
        <f>SUMIFS('Übersicht Geld'!$F$8:$F$27,'Übersicht Geld'!G$8:$G$27,A13)+SUMIFS('Planung Geld'!$D$6:$D$18,'Planung Geld'!$E$6:$E$18,A13)+SUMIFS('Planung Geld'!$D$23:$D$35,'Planung Geld'!$E$23:$E$35,A13)</f>
        <v>0</v>
      </c>
    </row>
    <row r="14" spans="1:3" x14ac:dyDescent="0.2">
      <c r="A14" s="53" t="s">
        <v>98</v>
      </c>
      <c r="B14" s="53"/>
      <c r="C14" s="54">
        <f>SUMIFS('Übersicht Geld'!$F$8:$F$27,'Übersicht Geld'!G$8:$G$27,A14)+SUMIFS('Planung Geld'!$D$6:$D$18,'Planung Geld'!$E$6:$E$18,A14)+SUMIFS('Planung Geld'!$D$23:$D$35,'Planung Geld'!$E$23:$E$35,A14)</f>
        <v>0</v>
      </c>
    </row>
    <row r="15" spans="1:3" x14ac:dyDescent="0.2">
      <c r="C15" s="58">
        <f>SUM(C2:C13)</f>
        <v>142855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07DA1-67EC-4C06-9FB8-062B29B0446E}">
  <sheetPr>
    <pageSetUpPr fitToPage="1"/>
  </sheetPr>
  <dimension ref="A1:AJ71"/>
  <sheetViews>
    <sheetView zoomScaleNormal="100" zoomScaleSheetLayoutView="68" zoomScalePageLayoutView="75" workbookViewId="0">
      <selection activeCell="R1" sqref="R1"/>
    </sheetView>
  </sheetViews>
  <sheetFormatPr baseColWidth="10" defaultRowHeight="12.75" outlineLevelCol="2" x14ac:dyDescent="0.2"/>
  <cols>
    <col min="1" max="1" width="5.7109375" bestFit="1" customWidth="1"/>
    <col min="2" max="13" width="5.42578125" customWidth="1" outlineLevel="2"/>
    <col min="14" max="24" width="5.42578125" customWidth="1" outlineLevel="1"/>
    <col min="25" max="25" width="5.7109375" customWidth="1" outlineLevel="1"/>
    <col min="26" max="36" width="5.42578125" customWidth="1"/>
  </cols>
  <sheetData>
    <row r="1" spans="1:24" ht="13.5" thickBot="1" x14ac:dyDescent="0.25">
      <c r="B1" s="15"/>
      <c r="C1" s="15"/>
      <c r="E1" s="15"/>
    </row>
    <row r="2" spans="1:24" x14ac:dyDescent="0.2">
      <c r="B2" s="72">
        <v>30005555</v>
      </c>
      <c r="C2" s="73"/>
      <c r="D2" s="73"/>
      <c r="E2" s="73"/>
      <c r="F2" s="74" t="s">
        <v>77</v>
      </c>
      <c r="G2" s="74"/>
      <c r="H2" s="74"/>
      <c r="I2" s="74"/>
      <c r="J2" s="74"/>
      <c r="K2" s="74"/>
      <c r="L2" s="75"/>
      <c r="M2" s="4"/>
      <c r="N2" s="72" t="s">
        <v>66</v>
      </c>
      <c r="O2" s="73"/>
      <c r="P2" s="73"/>
      <c r="Q2" s="73"/>
      <c r="R2" s="74" t="s">
        <v>89</v>
      </c>
      <c r="S2" s="74"/>
      <c r="T2" s="74"/>
      <c r="U2" s="74"/>
      <c r="V2" s="74"/>
      <c r="W2" s="74"/>
      <c r="X2" s="75"/>
    </row>
    <row r="3" spans="1:24" x14ac:dyDescent="0.2">
      <c r="B3" s="18" t="s">
        <v>0</v>
      </c>
      <c r="C3" s="10"/>
      <c r="D3" s="10"/>
      <c r="E3" s="10" t="s">
        <v>3</v>
      </c>
      <c r="F3" s="68">
        <v>44197</v>
      </c>
      <c r="G3" s="68"/>
      <c r="H3" s="68"/>
      <c r="I3" s="10" t="s">
        <v>4</v>
      </c>
      <c r="J3" s="68">
        <v>44561</v>
      </c>
      <c r="K3" s="68"/>
      <c r="L3" s="76"/>
      <c r="M3" s="4"/>
      <c r="N3" s="18" t="s">
        <v>0</v>
      </c>
      <c r="O3" s="10"/>
      <c r="P3" s="10"/>
      <c r="Q3" s="10" t="s">
        <v>3</v>
      </c>
      <c r="R3" s="68">
        <v>44197</v>
      </c>
      <c r="S3" s="68"/>
      <c r="T3" s="68"/>
      <c r="U3" s="10" t="s">
        <v>4</v>
      </c>
      <c r="V3" s="68">
        <v>44561</v>
      </c>
      <c r="W3" s="68"/>
      <c r="X3" s="76"/>
    </row>
    <row r="4" spans="1:24" x14ac:dyDescent="0.2">
      <c r="B4" s="18" t="s">
        <v>1</v>
      </c>
      <c r="C4" s="10"/>
      <c r="D4" s="10"/>
      <c r="E4" s="10"/>
      <c r="F4" s="68" t="s">
        <v>20</v>
      </c>
      <c r="G4" s="68"/>
      <c r="H4" s="68"/>
      <c r="I4" s="10" t="s">
        <v>30</v>
      </c>
      <c r="J4" s="69">
        <v>100</v>
      </c>
      <c r="K4" s="69"/>
      <c r="L4" s="70"/>
      <c r="M4" s="4"/>
      <c r="N4" s="18" t="s">
        <v>1</v>
      </c>
      <c r="O4" s="10"/>
      <c r="P4" s="10"/>
      <c r="Q4" s="10"/>
      <c r="R4" s="68" t="s">
        <v>20</v>
      </c>
      <c r="S4" s="68"/>
      <c r="T4" s="68"/>
      <c r="U4" s="10" t="s">
        <v>30</v>
      </c>
      <c r="V4" s="69">
        <v>0</v>
      </c>
      <c r="W4" s="69"/>
      <c r="X4" s="70"/>
    </row>
    <row r="5" spans="1:24" ht="13.5" thickBot="1" x14ac:dyDescent="0.25">
      <c r="B5" s="19" t="s">
        <v>2</v>
      </c>
      <c r="C5" s="20"/>
      <c r="D5" s="20"/>
      <c r="E5" s="20"/>
      <c r="F5" s="71">
        <f>VLOOKUP(F4,Durchschnittswerte!$B$6:$E$35,4,FALSE)*(J4/100)*(DATEDIF(F3,J3,"d")+1)</f>
        <v>76855</v>
      </c>
      <c r="G5" s="71"/>
      <c r="H5" s="71"/>
      <c r="I5" s="20"/>
      <c r="J5" s="21"/>
      <c r="K5" s="21"/>
      <c r="L5" s="22"/>
      <c r="M5" s="4"/>
      <c r="N5" s="19" t="s">
        <v>2</v>
      </c>
      <c r="O5" s="20"/>
      <c r="P5" s="20"/>
      <c r="Q5" s="20"/>
      <c r="R5" s="71">
        <f>VLOOKUP(R4,Durchschnittswerte!$B$6:$E$35,4,FALSE)*(V4/100)*(DATEDIF(R3,V3,"d")+1)</f>
        <v>0</v>
      </c>
      <c r="S5" s="71"/>
      <c r="T5" s="71"/>
      <c r="U5" s="20"/>
      <c r="V5" s="21"/>
      <c r="W5" s="21"/>
      <c r="X5" s="22"/>
    </row>
    <row r="6" spans="1:24" ht="13.5" thickBot="1" x14ac:dyDescent="0.25"/>
    <row r="7" spans="1:24" x14ac:dyDescent="0.2">
      <c r="A7" s="7"/>
      <c r="B7" s="72" t="s">
        <v>42</v>
      </c>
      <c r="C7" s="73"/>
      <c r="D7" s="73"/>
      <c r="E7" s="73"/>
      <c r="F7" s="74" t="s">
        <v>89</v>
      </c>
      <c r="G7" s="74"/>
      <c r="H7" s="74"/>
      <c r="I7" s="74"/>
      <c r="J7" s="74"/>
      <c r="K7" s="74"/>
      <c r="L7" s="75"/>
      <c r="N7" s="72" t="s">
        <v>67</v>
      </c>
      <c r="O7" s="73"/>
      <c r="P7" s="73"/>
      <c r="Q7" s="73"/>
      <c r="R7" s="74" t="s">
        <v>89</v>
      </c>
      <c r="S7" s="74"/>
      <c r="T7" s="74"/>
      <c r="U7" s="74"/>
      <c r="V7" s="74"/>
      <c r="W7" s="74"/>
      <c r="X7" s="75"/>
    </row>
    <row r="8" spans="1:24" x14ac:dyDescent="0.2">
      <c r="A8" s="9"/>
      <c r="B8" s="18" t="s">
        <v>0</v>
      </c>
      <c r="C8" s="10"/>
      <c r="D8" s="10"/>
      <c r="E8" s="10" t="s">
        <v>3</v>
      </c>
      <c r="F8" s="68">
        <v>44197</v>
      </c>
      <c r="G8" s="68"/>
      <c r="H8" s="68"/>
      <c r="I8" s="10" t="s">
        <v>4</v>
      </c>
      <c r="J8" s="68">
        <v>44561</v>
      </c>
      <c r="K8" s="68"/>
      <c r="L8" s="76"/>
      <c r="N8" s="18" t="s">
        <v>0</v>
      </c>
      <c r="O8" s="10"/>
      <c r="P8" s="10"/>
      <c r="Q8" s="10" t="s">
        <v>3</v>
      </c>
      <c r="R8" s="68">
        <v>44197</v>
      </c>
      <c r="S8" s="68"/>
      <c r="T8" s="68"/>
      <c r="U8" s="10" t="s">
        <v>4</v>
      </c>
      <c r="V8" s="68">
        <v>44561</v>
      </c>
      <c r="W8" s="68"/>
      <c r="X8" s="76"/>
    </row>
    <row r="9" spans="1:24" x14ac:dyDescent="0.2">
      <c r="A9" s="9"/>
      <c r="B9" s="18" t="s">
        <v>1</v>
      </c>
      <c r="C9" s="10"/>
      <c r="D9" s="10"/>
      <c r="E9" s="10"/>
      <c r="F9" s="68" t="s">
        <v>20</v>
      </c>
      <c r="G9" s="68"/>
      <c r="H9" s="68"/>
      <c r="I9" s="10" t="s">
        <v>30</v>
      </c>
      <c r="J9" s="69">
        <v>0</v>
      </c>
      <c r="K9" s="69"/>
      <c r="L9" s="70"/>
      <c r="N9" s="18" t="s">
        <v>1</v>
      </c>
      <c r="O9" s="10"/>
      <c r="P9" s="10"/>
      <c r="Q9" s="10"/>
      <c r="R9" s="68" t="s">
        <v>20</v>
      </c>
      <c r="S9" s="68"/>
      <c r="T9" s="68"/>
      <c r="U9" s="10" t="s">
        <v>30</v>
      </c>
      <c r="V9" s="69">
        <v>0</v>
      </c>
      <c r="W9" s="69"/>
      <c r="X9" s="70"/>
    </row>
    <row r="10" spans="1:24" ht="13.5" thickBot="1" x14ac:dyDescent="0.25">
      <c r="A10" s="9"/>
      <c r="B10" s="19" t="s">
        <v>2</v>
      </c>
      <c r="C10" s="20"/>
      <c r="D10" s="20"/>
      <c r="E10" s="20"/>
      <c r="F10" s="71">
        <f>VLOOKUP(F9,Durchschnittswerte!$B$6:$E$35,4,FALSE)*(J9/100)*(DATEDIF(F8,J8,"d")+1)</f>
        <v>0</v>
      </c>
      <c r="G10" s="71"/>
      <c r="H10" s="71"/>
      <c r="I10" s="20"/>
      <c r="J10" s="21"/>
      <c r="K10" s="21"/>
      <c r="L10" s="22"/>
      <c r="N10" s="19" t="s">
        <v>2</v>
      </c>
      <c r="O10" s="20"/>
      <c r="P10" s="20"/>
      <c r="Q10" s="20"/>
      <c r="R10" s="71">
        <f>VLOOKUP(R9,Durchschnittswerte!$B$6:$E$35,4,FALSE)*(V9/100)*(DATEDIF(R8,V8,"d")+1)</f>
        <v>0</v>
      </c>
      <c r="S10" s="71"/>
      <c r="T10" s="71"/>
      <c r="U10" s="20"/>
      <c r="V10" s="21"/>
      <c r="W10" s="21"/>
      <c r="X10" s="22"/>
    </row>
    <row r="11" spans="1:24" ht="13.5" thickBot="1" x14ac:dyDescent="0.25">
      <c r="A11" s="9"/>
    </row>
    <row r="12" spans="1:24" x14ac:dyDescent="0.2">
      <c r="A12" s="9"/>
      <c r="B12" s="72" t="s">
        <v>43</v>
      </c>
      <c r="C12" s="73"/>
      <c r="D12" s="73"/>
      <c r="E12" s="73"/>
      <c r="F12" s="74" t="s">
        <v>89</v>
      </c>
      <c r="G12" s="74"/>
      <c r="H12" s="74"/>
      <c r="I12" s="74"/>
      <c r="J12" s="74"/>
      <c r="K12" s="74"/>
      <c r="L12" s="75"/>
      <c r="N12" s="72" t="s">
        <v>68</v>
      </c>
      <c r="O12" s="73"/>
      <c r="P12" s="73"/>
      <c r="Q12" s="73"/>
      <c r="R12" s="74" t="s">
        <v>89</v>
      </c>
      <c r="S12" s="74"/>
      <c r="T12" s="74"/>
      <c r="U12" s="74"/>
      <c r="V12" s="74"/>
      <c r="W12" s="74"/>
      <c r="X12" s="75"/>
    </row>
    <row r="13" spans="1:24" x14ac:dyDescent="0.2">
      <c r="A13" s="7"/>
      <c r="B13" s="18" t="s">
        <v>0</v>
      </c>
      <c r="C13" s="10"/>
      <c r="D13" s="10"/>
      <c r="E13" s="10" t="s">
        <v>3</v>
      </c>
      <c r="F13" s="68">
        <v>44197</v>
      </c>
      <c r="G13" s="68"/>
      <c r="H13" s="68"/>
      <c r="I13" s="10" t="s">
        <v>4</v>
      </c>
      <c r="J13" s="68">
        <v>44561</v>
      </c>
      <c r="K13" s="68"/>
      <c r="L13" s="76"/>
      <c r="N13" s="18" t="s">
        <v>0</v>
      </c>
      <c r="O13" s="10"/>
      <c r="P13" s="10"/>
      <c r="Q13" s="10" t="s">
        <v>3</v>
      </c>
      <c r="R13" s="68">
        <v>44197</v>
      </c>
      <c r="S13" s="68"/>
      <c r="T13" s="68"/>
      <c r="U13" s="10" t="s">
        <v>4</v>
      </c>
      <c r="V13" s="68">
        <v>44561</v>
      </c>
      <c r="W13" s="68"/>
      <c r="X13" s="76"/>
    </row>
    <row r="14" spans="1:24" x14ac:dyDescent="0.2">
      <c r="A14" s="7"/>
      <c r="B14" s="18" t="s">
        <v>1</v>
      </c>
      <c r="C14" s="10"/>
      <c r="D14" s="10"/>
      <c r="E14" s="10"/>
      <c r="F14" s="68" t="s">
        <v>20</v>
      </c>
      <c r="G14" s="68"/>
      <c r="H14" s="68"/>
      <c r="I14" s="10" t="s">
        <v>30</v>
      </c>
      <c r="J14" s="69">
        <v>0</v>
      </c>
      <c r="K14" s="69"/>
      <c r="L14" s="70"/>
      <c r="N14" s="18" t="s">
        <v>1</v>
      </c>
      <c r="O14" s="10"/>
      <c r="P14" s="10"/>
      <c r="Q14" s="10"/>
      <c r="R14" s="68" t="s">
        <v>20</v>
      </c>
      <c r="S14" s="68"/>
      <c r="T14" s="68"/>
      <c r="U14" s="10" t="s">
        <v>30</v>
      </c>
      <c r="V14" s="69">
        <v>0</v>
      </c>
      <c r="W14" s="69"/>
      <c r="X14" s="70"/>
    </row>
    <row r="15" spans="1:24" ht="13.5" thickBot="1" x14ac:dyDescent="0.25">
      <c r="A15" s="7"/>
      <c r="B15" s="19" t="s">
        <v>2</v>
      </c>
      <c r="C15" s="20"/>
      <c r="D15" s="20"/>
      <c r="E15" s="20"/>
      <c r="F15" s="71">
        <f>VLOOKUP(F14,Durchschnittswerte!$B$6:$E$35,4,FALSE)*(J14/100)*(DATEDIF(F13,J13,"d")+1)</f>
        <v>0</v>
      </c>
      <c r="G15" s="71"/>
      <c r="H15" s="71"/>
      <c r="I15" s="20"/>
      <c r="J15" s="21"/>
      <c r="K15" s="21"/>
      <c r="L15" s="22"/>
      <c r="N15" s="19" t="s">
        <v>2</v>
      </c>
      <c r="O15" s="20"/>
      <c r="P15" s="20"/>
      <c r="Q15" s="20"/>
      <c r="R15" s="71">
        <f>VLOOKUP(R14,Durchschnittswerte!$B$6:$E$35,4,FALSE)*(V14/100)*(DATEDIF(R13,V13,"d")+1)</f>
        <v>0</v>
      </c>
      <c r="S15" s="71"/>
      <c r="T15" s="71"/>
      <c r="U15" s="20"/>
      <c r="V15" s="21"/>
      <c r="W15" s="21"/>
      <c r="X15" s="22"/>
    </row>
    <row r="16" spans="1:24" ht="13.5" thickBot="1" x14ac:dyDescent="0.25"/>
    <row r="17" spans="2:24" x14ac:dyDescent="0.2">
      <c r="B17" s="72" t="s">
        <v>44</v>
      </c>
      <c r="C17" s="73"/>
      <c r="D17" s="73"/>
      <c r="E17" s="73"/>
      <c r="F17" s="74" t="s">
        <v>89</v>
      </c>
      <c r="G17" s="74"/>
      <c r="H17" s="74"/>
      <c r="I17" s="74"/>
      <c r="J17" s="74"/>
      <c r="K17" s="74"/>
      <c r="L17" s="75"/>
      <c r="N17" s="72" t="s">
        <v>69</v>
      </c>
      <c r="O17" s="73"/>
      <c r="P17" s="73"/>
      <c r="Q17" s="73"/>
      <c r="R17" s="74" t="s">
        <v>89</v>
      </c>
      <c r="S17" s="74"/>
      <c r="T17" s="74"/>
      <c r="U17" s="74"/>
      <c r="V17" s="74"/>
      <c r="W17" s="74"/>
      <c r="X17" s="75"/>
    </row>
    <row r="18" spans="2:24" x14ac:dyDescent="0.2">
      <c r="B18" s="18" t="s">
        <v>0</v>
      </c>
      <c r="C18" s="10"/>
      <c r="D18" s="10"/>
      <c r="E18" s="10" t="s">
        <v>3</v>
      </c>
      <c r="F18" s="68">
        <v>44197</v>
      </c>
      <c r="G18" s="68"/>
      <c r="H18" s="68"/>
      <c r="I18" s="10" t="s">
        <v>4</v>
      </c>
      <c r="J18" s="68">
        <v>44561</v>
      </c>
      <c r="K18" s="68"/>
      <c r="L18" s="76"/>
      <c r="N18" s="18" t="s">
        <v>0</v>
      </c>
      <c r="O18" s="10"/>
      <c r="P18" s="10"/>
      <c r="Q18" s="10" t="s">
        <v>3</v>
      </c>
      <c r="R18" s="68">
        <v>44197</v>
      </c>
      <c r="S18" s="68"/>
      <c r="T18" s="68"/>
      <c r="U18" s="10" t="s">
        <v>4</v>
      </c>
      <c r="V18" s="68">
        <v>44561</v>
      </c>
      <c r="W18" s="68"/>
      <c r="X18" s="76"/>
    </row>
    <row r="19" spans="2:24" x14ac:dyDescent="0.2">
      <c r="B19" s="18" t="s">
        <v>1</v>
      </c>
      <c r="C19" s="10"/>
      <c r="D19" s="10"/>
      <c r="E19" s="10"/>
      <c r="F19" s="68" t="s">
        <v>20</v>
      </c>
      <c r="G19" s="68"/>
      <c r="H19" s="68"/>
      <c r="I19" s="10" t="s">
        <v>30</v>
      </c>
      <c r="J19" s="69">
        <v>0</v>
      </c>
      <c r="K19" s="69"/>
      <c r="L19" s="70"/>
      <c r="N19" s="18" t="s">
        <v>1</v>
      </c>
      <c r="O19" s="10"/>
      <c r="P19" s="10"/>
      <c r="Q19" s="10"/>
      <c r="R19" s="68" t="s">
        <v>20</v>
      </c>
      <c r="S19" s="68"/>
      <c r="T19" s="68"/>
      <c r="U19" s="10" t="s">
        <v>30</v>
      </c>
      <c r="V19" s="69">
        <v>0</v>
      </c>
      <c r="W19" s="69"/>
      <c r="X19" s="70"/>
    </row>
    <row r="20" spans="2:24" ht="13.5" thickBot="1" x14ac:dyDescent="0.25">
      <c r="B20" s="19" t="s">
        <v>2</v>
      </c>
      <c r="C20" s="20"/>
      <c r="D20" s="20"/>
      <c r="E20" s="20"/>
      <c r="F20" s="71">
        <f>VLOOKUP(F19,Durchschnittswerte!$B$6:$E$35,4,FALSE)*(J19/100)*(DATEDIF(F18,J18,"d")+1)</f>
        <v>0</v>
      </c>
      <c r="G20" s="71"/>
      <c r="H20" s="71"/>
      <c r="I20" s="20"/>
      <c r="J20" s="21"/>
      <c r="K20" s="21"/>
      <c r="L20" s="22"/>
      <c r="N20" s="19" t="s">
        <v>2</v>
      </c>
      <c r="O20" s="20"/>
      <c r="P20" s="20"/>
      <c r="Q20" s="20"/>
      <c r="R20" s="71">
        <f>VLOOKUP(R19,Durchschnittswerte!$B$6:$E$35,4,FALSE)*(V19/100)*(DATEDIF(R18,V18,"d")+1)</f>
        <v>0</v>
      </c>
      <c r="S20" s="71"/>
      <c r="T20" s="71"/>
      <c r="U20" s="20"/>
      <c r="V20" s="21"/>
      <c r="W20" s="21"/>
      <c r="X20" s="22"/>
    </row>
    <row r="21" spans="2:24" ht="13.5" thickBot="1" x14ac:dyDescent="0.25"/>
    <row r="22" spans="2:24" x14ac:dyDescent="0.2">
      <c r="B22" s="72" t="s">
        <v>45</v>
      </c>
      <c r="C22" s="73"/>
      <c r="D22" s="73"/>
      <c r="E22" s="73"/>
      <c r="F22" s="74" t="s">
        <v>89</v>
      </c>
      <c r="G22" s="74"/>
      <c r="H22" s="74"/>
      <c r="I22" s="74"/>
      <c r="J22" s="74"/>
      <c r="K22" s="74"/>
      <c r="L22" s="75"/>
      <c r="N22" s="72" t="s">
        <v>70</v>
      </c>
      <c r="O22" s="73"/>
      <c r="P22" s="73"/>
      <c r="Q22" s="73"/>
      <c r="R22" s="74" t="s">
        <v>89</v>
      </c>
      <c r="S22" s="74"/>
      <c r="T22" s="74"/>
      <c r="U22" s="74"/>
      <c r="V22" s="74"/>
      <c r="W22" s="74"/>
      <c r="X22" s="75"/>
    </row>
    <row r="23" spans="2:24" x14ac:dyDescent="0.2">
      <c r="B23" s="18" t="s">
        <v>0</v>
      </c>
      <c r="C23" s="10"/>
      <c r="D23" s="10"/>
      <c r="E23" s="10" t="s">
        <v>3</v>
      </c>
      <c r="F23" s="68">
        <v>44197</v>
      </c>
      <c r="G23" s="68"/>
      <c r="H23" s="68"/>
      <c r="I23" s="10" t="s">
        <v>4</v>
      </c>
      <c r="J23" s="68">
        <v>44561</v>
      </c>
      <c r="K23" s="68"/>
      <c r="L23" s="76"/>
      <c r="N23" s="18" t="s">
        <v>0</v>
      </c>
      <c r="O23" s="10"/>
      <c r="P23" s="10"/>
      <c r="Q23" s="10" t="s">
        <v>3</v>
      </c>
      <c r="R23" s="68">
        <v>44197</v>
      </c>
      <c r="S23" s="68"/>
      <c r="T23" s="68"/>
      <c r="U23" s="10" t="s">
        <v>4</v>
      </c>
      <c r="V23" s="68">
        <v>44561</v>
      </c>
      <c r="W23" s="68"/>
      <c r="X23" s="76"/>
    </row>
    <row r="24" spans="2:24" x14ac:dyDescent="0.2">
      <c r="B24" s="18" t="s">
        <v>1</v>
      </c>
      <c r="C24" s="10"/>
      <c r="D24" s="10"/>
      <c r="E24" s="10"/>
      <c r="F24" s="68" t="s">
        <v>20</v>
      </c>
      <c r="G24" s="68"/>
      <c r="H24" s="68"/>
      <c r="I24" s="10" t="s">
        <v>30</v>
      </c>
      <c r="J24" s="69">
        <v>0</v>
      </c>
      <c r="K24" s="69"/>
      <c r="L24" s="70"/>
      <c r="N24" s="18" t="s">
        <v>1</v>
      </c>
      <c r="O24" s="10"/>
      <c r="P24" s="10"/>
      <c r="Q24" s="10"/>
      <c r="R24" s="68" t="s">
        <v>20</v>
      </c>
      <c r="S24" s="68"/>
      <c r="T24" s="68"/>
      <c r="U24" s="10" t="s">
        <v>30</v>
      </c>
      <c r="V24" s="69">
        <v>0</v>
      </c>
      <c r="W24" s="69"/>
      <c r="X24" s="70"/>
    </row>
    <row r="25" spans="2:24" ht="13.5" thickBot="1" x14ac:dyDescent="0.25">
      <c r="B25" s="19" t="s">
        <v>2</v>
      </c>
      <c r="C25" s="20"/>
      <c r="D25" s="20"/>
      <c r="E25" s="20"/>
      <c r="F25" s="71">
        <f>VLOOKUP(F24,Durchschnittswerte!$B$6:$E$35,4,FALSE)*(J24/100)*(DATEDIF(F23,J23,"d")+1)</f>
        <v>0</v>
      </c>
      <c r="G25" s="71"/>
      <c r="H25" s="71"/>
      <c r="I25" s="20"/>
      <c r="J25" s="21"/>
      <c r="K25" s="21"/>
      <c r="L25" s="22"/>
      <c r="N25" s="19" t="s">
        <v>2</v>
      </c>
      <c r="O25" s="20"/>
      <c r="P25" s="20"/>
      <c r="Q25" s="20"/>
      <c r="R25" s="71">
        <f>VLOOKUP(R24,Durchschnittswerte!$B$6:$E$35,4,FALSE)*(V24/100)*(DATEDIF(R23,V23,"d")+1)</f>
        <v>0</v>
      </c>
      <c r="S25" s="71"/>
      <c r="T25" s="71"/>
      <c r="U25" s="20"/>
      <c r="V25" s="21"/>
      <c r="W25" s="21"/>
      <c r="X25" s="22"/>
    </row>
    <row r="26" spans="2:24" ht="13.5" thickBot="1" x14ac:dyDescent="0.25"/>
    <row r="27" spans="2:24" x14ac:dyDescent="0.2">
      <c r="B27" s="72" t="s">
        <v>46</v>
      </c>
      <c r="C27" s="73"/>
      <c r="D27" s="73"/>
      <c r="E27" s="73"/>
      <c r="F27" s="74" t="s">
        <v>89</v>
      </c>
      <c r="G27" s="74"/>
      <c r="H27" s="74"/>
      <c r="I27" s="74"/>
      <c r="J27" s="74"/>
      <c r="K27" s="74"/>
      <c r="L27" s="75"/>
      <c r="M27" s="4"/>
      <c r="N27" s="72" t="s">
        <v>71</v>
      </c>
      <c r="O27" s="73"/>
      <c r="P27" s="73"/>
      <c r="Q27" s="73"/>
      <c r="R27" s="74" t="s">
        <v>89</v>
      </c>
      <c r="S27" s="74"/>
      <c r="T27" s="74"/>
      <c r="U27" s="74"/>
      <c r="V27" s="74"/>
      <c r="W27" s="74"/>
      <c r="X27" s="75"/>
    </row>
    <row r="28" spans="2:24" x14ac:dyDescent="0.2">
      <c r="B28" s="18" t="s">
        <v>0</v>
      </c>
      <c r="C28" s="10"/>
      <c r="D28" s="10"/>
      <c r="E28" s="10" t="s">
        <v>3</v>
      </c>
      <c r="F28" s="68">
        <v>44197</v>
      </c>
      <c r="G28" s="68"/>
      <c r="H28" s="68"/>
      <c r="I28" s="10" t="s">
        <v>4</v>
      </c>
      <c r="J28" s="68">
        <v>44561</v>
      </c>
      <c r="K28" s="68"/>
      <c r="L28" s="76"/>
      <c r="M28" s="4"/>
      <c r="N28" s="18" t="s">
        <v>0</v>
      </c>
      <c r="O28" s="10"/>
      <c r="P28" s="10"/>
      <c r="Q28" s="10" t="s">
        <v>3</v>
      </c>
      <c r="R28" s="68">
        <v>44197</v>
      </c>
      <c r="S28" s="68"/>
      <c r="T28" s="68"/>
      <c r="U28" s="10" t="s">
        <v>4</v>
      </c>
      <c r="V28" s="68">
        <v>44561</v>
      </c>
      <c r="W28" s="68"/>
      <c r="X28" s="76"/>
    </row>
    <row r="29" spans="2:24" x14ac:dyDescent="0.2">
      <c r="B29" s="18" t="s">
        <v>1</v>
      </c>
      <c r="C29" s="10"/>
      <c r="D29" s="10"/>
      <c r="E29" s="10"/>
      <c r="F29" s="68" t="s">
        <v>20</v>
      </c>
      <c r="G29" s="68"/>
      <c r="H29" s="68"/>
      <c r="I29" s="10" t="s">
        <v>30</v>
      </c>
      <c r="J29" s="69">
        <v>0</v>
      </c>
      <c r="K29" s="69"/>
      <c r="L29" s="70"/>
      <c r="M29" s="4"/>
      <c r="N29" s="18" t="s">
        <v>1</v>
      </c>
      <c r="O29" s="10"/>
      <c r="P29" s="10"/>
      <c r="Q29" s="10"/>
      <c r="R29" s="68" t="s">
        <v>20</v>
      </c>
      <c r="S29" s="68"/>
      <c r="T29" s="68"/>
      <c r="U29" s="10" t="s">
        <v>30</v>
      </c>
      <c r="V29" s="69">
        <v>0</v>
      </c>
      <c r="W29" s="69"/>
      <c r="X29" s="70"/>
    </row>
    <row r="30" spans="2:24" ht="13.5" thickBot="1" x14ac:dyDescent="0.25">
      <c r="B30" s="19" t="s">
        <v>2</v>
      </c>
      <c r="C30" s="20"/>
      <c r="D30" s="20"/>
      <c r="E30" s="20"/>
      <c r="F30" s="71">
        <f>VLOOKUP(F29,Durchschnittswerte!$B$6:$E$35,4,FALSE)*(J29/100)*(DATEDIF(F28,J28,"d")+1)</f>
        <v>0</v>
      </c>
      <c r="G30" s="71"/>
      <c r="H30" s="71"/>
      <c r="I30" s="20"/>
      <c r="J30" s="21"/>
      <c r="K30" s="21"/>
      <c r="L30" s="22"/>
      <c r="M30" s="4"/>
      <c r="N30" s="19" t="s">
        <v>2</v>
      </c>
      <c r="O30" s="20"/>
      <c r="P30" s="20"/>
      <c r="Q30" s="20"/>
      <c r="R30" s="71">
        <f>VLOOKUP(R29,Durchschnittswerte!$B$6:$E$35,4,FALSE)*(V29/100)*(DATEDIF(R28,V28,"d")+1)</f>
        <v>0</v>
      </c>
      <c r="S30" s="71"/>
      <c r="T30" s="71"/>
      <c r="U30" s="20"/>
      <c r="V30" s="21"/>
      <c r="W30" s="21"/>
      <c r="X30" s="22"/>
    </row>
    <row r="31" spans="2:24" ht="13.5" thickBot="1" x14ac:dyDescent="0.25"/>
    <row r="32" spans="2:24" x14ac:dyDescent="0.2">
      <c r="B32" s="72" t="s">
        <v>47</v>
      </c>
      <c r="C32" s="73"/>
      <c r="D32" s="73"/>
      <c r="E32" s="73"/>
      <c r="F32" s="74" t="s">
        <v>89</v>
      </c>
      <c r="G32" s="74"/>
      <c r="H32" s="74"/>
      <c r="I32" s="74"/>
      <c r="J32" s="74"/>
      <c r="K32" s="74"/>
      <c r="L32" s="75"/>
      <c r="N32" s="72" t="s">
        <v>72</v>
      </c>
      <c r="O32" s="73"/>
      <c r="P32" s="73"/>
      <c r="Q32" s="73"/>
      <c r="R32" s="74" t="s">
        <v>89</v>
      </c>
      <c r="S32" s="74"/>
      <c r="T32" s="74"/>
      <c r="U32" s="74"/>
      <c r="V32" s="74"/>
      <c r="W32" s="74"/>
      <c r="X32" s="75"/>
    </row>
    <row r="33" spans="1:24" x14ac:dyDescent="0.2">
      <c r="B33" s="18" t="s">
        <v>0</v>
      </c>
      <c r="C33" s="10"/>
      <c r="D33" s="10"/>
      <c r="E33" s="10" t="s">
        <v>3</v>
      </c>
      <c r="F33" s="68">
        <v>44197</v>
      </c>
      <c r="G33" s="68"/>
      <c r="H33" s="68"/>
      <c r="I33" s="10" t="s">
        <v>4</v>
      </c>
      <c r="J33" s="68">
        <v>44561</v>
      </c>
      <c r="K33" s="68"/>
      <c r="L33" s="76"/>
      <c r="N33" s="18" t="s">
        <v>0</v>
      </c>
      <c r="O33" s="10"/>
      <c r="P33" s="10"/>
      <c r="Q33" s="10" t="s">
        <v>3</v>
      </c>
      <c r="R33" s="68">
        <v>44197</v>
      </c>
      <c r="S33" s="68"/>
      <c r="T33" s="68"/>
      <c r="U33" s="10" t="s">
        <v>4</v>
      </c>
      <c r="V33" s="68">
        <v>44561</v>
      </c>
      <c r="W33" s="68"/>
      <c r="X33" s="76"/>
    </row>
    <row r="34" spans="1:24" x14ac:dyDescent="0.2">
      <c r="B34" s="18" t="s">
        <v>1</v>
      </c>
      <c r="C34" s="10"/>
      <c r="D34" s="10"/>
      <c r="E34" s="10"/>
      <c r="F34" s="68" t="s">
        <v>20</v>
      </c>
      <c r="G34" s="68"/>
      <c r="H34" s="68"/>
      <c r="I34" s="10" t="s">
        <v>30</v>
      </c>
      <c r="J34" s="69">
        <v>0</v>
      </c>
      <c r="K34" s="69"/>
      <c r="L34" s="70"/>
      <c r="N34" s="18" t="s">
        <v>1</v>
      </c>
      <c r="O34" s="10"/>
      <c r="P34" s="10"/>
      <c r="Q34" s="10"/>
      <c r="R34" s="68" t="s">
        <v>20</v>
      </c>
      <c r="S34" s="68"/>
      <c r="T34" s="68"/>
      <c r="U34" s="10" t="s">
        <v>30</v>
      </c>
      <c r="V34" s="69">
        <v>0</v>
      </c>
      <c r="W34" s="69"/>
      <c r="X34" s="70"/>
    </row>
    <row r="35" spans="1:24" ht="13.5" thickBot="1" x14ac:dyDescent="0.25">
      <c r="B35" s="19" t="s">
        <v>2</v>
      </c>
      <c r="C35" s="20"/>
      <c r="D35" s="20"/>
      <c r="E35" s="20"/>
      <c r="F35" s="71">
        <f>VLOOKUP(F34,Durchschnittswerte!$B$6:$E$35,4,FALSE)*(J34/100)*(DATEDIF(F33,J33,"d")+1)</f>
        <v>0</v>
      </c>
      <c r="G35" s="71"/>
      <c r="H35" s="71"/>
      <c r="I35" s="20"/>
      <c r="J35" s="21"/>
      <c r="K35" s="21"/>
      <c r="L35" s="22"/>
      <c r="N35" s="19" t="s">
        <v>2</v>
      </c>
      <c r="O35" s="20"/>
      <c r="P35" s="20"/>
      <c r="Q35" s="20"/>
      <c r="R35" s="71">
        <f>VLOOKUP(R34,Durchschnittswerte!$B$6:$E$35,4,FALSE)*(V34/100)*(DATEDIF(R33,V33,"d")+1)</f>
        <v>0</v>
      </c>
      <c r="S35" s="71"/>
      <c r="T35" s="71"/>
      <c r="U35" s="20"/>
      <c r="V35" s="21"/>
      <c r="W35" s="21"/>
      <c r="X35" s="22"/>
    </row>
    <row r="36" spans="1:24" ht="13.5" thickBot="1" x14ac:dyDescent="0.25"/>
    <row r="37" spans="1:24" x14ac:dyDescent="0.2">
      <c r="B37" s="72" t="s">
        <v>48</v>
      </c>
      <c r="C37" s="73"/>
      <c r="D37" s="73"/>
      <c r="E37" s="73"/>
      <c r="F37" s="74" t="s">
        <v>89</v>
      </c>
      <c r="G37" s="74"/>
      <c r="H37" s="74"/>
      <c r="I37" s="74"/>
      <c r="J37" s="74"/>
      <c r="K37" s="74"/>
      <c r="L37" s="75"/>
      <c r="N37" s="72" t="s">
        <v>73</v>
      </c>
      <c r="O37" s="73"/>
      <c r="P37" s="73"/>
      <c r="Q37" s="73"/>
      <c r="R37" s="74" t="s">
        <v>89</v>
      </c>
      <c r="S37" s="74"/>
      <c r="T37" s="74"/>
      <c r="U37" s="74"/>
      <c r="V37" s="74"/>
      <c r="W37" s="74"/>
      <c r="X37" s="75"/>
    </row>
    <row r="38" spans="1:24" x14ac:dyDescent="0.2">
      <c r="A38" s="14"/>
      <c r="B38" s="18" t="s">
        <v>0</v>
      </c>
      <c r="C38" s="10"/>
      <c r="D38" s="10"/>
      <c r="E38" s="10" t="s">
        <v>3</v>
      </c>
      <c r="F38" s="68">
        <v>44197</v>
      </c>
      <c r="G38" s="68"/>
      <c r="H38" s="68"/>
      <c r="I38" s="10" t="s">
        <v>4</v>
      </c>
      <c r="J38" s="68">
        <v>44561</v>
      </c>
      <c r="K38" s="68"/>
      <c r="L38" s="76"/>
      <c r="N38" s="18" t="s">
        <v>0</v>
      </c>
      <c r="O38" s="10"/>
      <c r="P38" s="10"/>
      <c r="Q38" s="10" t="s">
        <v>3</v>
      </c>
      <c r="R38" s="68">
        <v>44197</v>
      </c>
      <c r="S38" s="68"/>
      <c r="T38" s="68"/>
      <c r="U38" s="10" t="s">
        <v>4</v>
      </c>
      <c r="V38" s="68">
        <v>44561</v>
      </c>
      <c r="W38" s="68"/>
      <c r="X38" s="76"/>
    </row>
    <row r="39" spans="1:24" x14ac:dyDescent="0.2">
      <c r="A39" s="14"/>
      <c r="B39" s="18" t="s">
        <v>1</v>
      </c>
      <c r="C39" s="10"/>
      <c r="D39" s="10"/>
      <c r="E39" s="10"/>
      <c r="F39" s="68" t="s">
        <v>20</v>
      </c>
      <c r="G39" s="68"/>
      <c r="H39" s="68"/>
      <c r="I39" s="10" t="s">
        <v>30</v>
      </c>
      <c r="J39" s="69">
        <v>0</v>
      </c>
      <c r="K39" s="69"/>
      <c r="L39" s="70"/>
      <c r="N39" s="18" t="s">
        <v>1</v>
      </c>
      <c r="O39" s="10"/>
      <c r="P39" s="10"/>
      <c r="Q39" s="10"/>
      <c r="R39" s="68" t="s">
        <v>20</v>
      </c>
      <c r="S39" s="68"/>
      <c r="T39" s="68"/>
      <c r="U39" s="10" t="s">
        <v>30</v>
      </c>
      <c r="V39" s="69">
        <v>0</v>
      </c>
      <c r="W39" s="69"/>
      <c r="X39" s="70"/>
    </row>
    <row r="40" spans="1:24" ht="13.5" thickBot="1" x14ac:dyDescent="0.25">
      <c r="A40" s="14"/>
      <c r="B40" s="19" t="s">
        <v>2</v>
      </c>
      <c r="C40" s="20"/>
      <c r="D40" s="20"/>
      <c r="E40" s="20"/>
      <c r="F40" s="71">
        <f>VLOOKUP(F39,Durchschnittswerte!$B$6:$E$35,4,FALSE)*(J39/100)*(DATEDIF(F38,J38,"d")+1)</f>
        <v>0</v>
      </c>
      <c r="G40" s="71"/>
      <c r="H40" s="71"/>
      <c r="I40" s="20"/>
      <c r="J40" s="21"/>
      <c r="K40" s="21"/>
      <c r="L40" s="22"/>
      <c r="N40" s="19" t="s">
        <v>2</v>
      </c>
      <c r="O40" s="20"/>
      <c r="P40" s="20"/>
      <c r="Q40" s="20"/>
      <c r="R40" s="71">
        <f>VLOOKUP(R39,Durchschnittswerte!$B$6:$E$35,4,FALSE)*(V39/100)*(DATEDIF(R38,V38,"d")+1)</f>
        <v>0</v>
      </c>
      <c r="S40" s="71"/>
      <c r="T40" s="71"/>
      <c r="U40" s="20"/>
      <c r="V40" s="21"/>
      <c r="W40" s="21"/>
      <c r="X40" s="22"/>
    </row>
    <row r="41" spans="1:24" ht="13.5" thickBot="1" x14ac:dyDescent="0.25"/>
    <row r="42" spans="1:24" x14ac:dyDescent="0.2">
      <c r="B42" s="72" t="s">
        <v>49</v>
      </c>
      <c r="C42" s="73"/>
      <c r="D42" s="73"/>
      <c r="E42" s="73"/>
      <c r="F42" s="74" t="s">
        <v>89</v>
      </c>
      <c r="G42" s="74"/>
      <c r="H42" s="74"/>
      <c r="I42" s="74"/>
      <c r="J42" s="74"/>
      <c r="K42" s="74"/>
      <c r="L42" s="75"/>
      <c r="N42" s="72" t="s">
        <v>74</v>
      </c>
      <c r="O42" s="73"/>
      <c r="P42" s="73"/>
      <c r="Q42" s="73"/>
      <c r="R42" s="74" t="s">
        <v>89</v>
      </c>
      <c r="S42" s="74"/>
      <c r="T42" s="74"/>
      <c r="U42" s="74"/>
      <c r="V42" s="74"/>
      <c r="W42" s="74"/>
      <c r="X42" s="75"/>
    </row>
    <row r="43" spans="1:24" x14ac:dyDescent="0.2">
      <c r="B43" s="18" t="s">
        <v>0</v>
      </c>
      <c r="C43" s="10"/>
      <c r="D43" s="10"/>
      <c r="E43" s="10" t="s">
        <v>3</v>
      </c>
      <c r="F43" s="68">
        <v>44197</v>
      </c>
      <c r="G43" s="68"/>
      <c r="H43" s="68"/>
      <c r="I43" s="10" t="s">
        <v>4</v>
      </c>
      <c r="J43" s="68">
        <v>44561</v>
      </c>
      <c r="K43" s="68"/>
      <c r="L43" s="76"/>
      <c r="N43" s="18" t="s">
        <v>0</v>
      </c>
      <c r="O43" s="10"/>
      <c r="P43" s="10"/>
      <c r="Q43" s="10" t="s">
        <v>3</v>
      </c>
      <c r="R43" s="68">
        <v>44197</v>
      </c>
      <c r="S43" s="68"/>
      <c r="T43" s="68"/>
      <c r="U43" s="10" t="s">
        <v>4</v>
      </c>
      <c r="V43" s="68">
        <v>44561</v>
      </c>
      <c r="W43" s="68"/>
      <c r="X43" s="76"/>
    </row>
    <row r="44" spans="1:24" x14ac:dyDescent="0.2">
      <c r="B44" s="18" t="s">
        <v>1</v>
      </c>
      <c r="C44" s="10"/>
      <c r="D44" s="10"/>
      <c r="E44" s="10"/>
      <c r="F44" s="68" t="s">
        <v>20</v>
      </c>
      <c r="G44" s="68"/>
      <c r="H44" s="68"/>
      <c r="I44" s="10" t="s">
        <v>30</v>
      </c>
      <c r="J44" s="69">
        <v>0</v>
      </c>
      <c r="K44" s="69"/>
      <c r="L44" s="70"/>
      <c r="N44" s="18" t="s">
        <v>1</v>
      </c>
      <c r="O44" s="10"/>
      <c r="P44" s="10"/>
      <c r="Q44" s="10"/>
      <c r="R44" s="68" t="s">
        <v>20</v>
      </c>
      <c r="S44" s="68"/>
      <c r="T44" s="68"/>
      <c r="U44" s="10" t="s">
        <v>30</v>
      </c>
      <c r="V44" s="69">
        <v>0</v>
      </c>
      <c r="W44" s="69"/>
      <c r="X44" s="70"/>
    </row>
    <row r="45" spans="1:24" ht="13.5" thickBot="1" x14ac:dyDescent="0.25">
      <c r="B45" s="19" t="s">
        <v>2</v>
      </c>
      <c r="C45" s="20"/>
      <c r="D45" s="20"/>
      <c r="E45" s="20"/>
      <c r="F45" s="71">
        <f>VLOOKUP(F44,Durchschnittswerte!$B$6:$E$35,4,FALSE)*(J44/100)*(DATEDIF(F43,J43,"d")+1)</f>
        <v>0</v>
      </c>
      <c r="G45" s="71"/>
      <c r="H45" s="71"/>
      <c r="I45" s="20"/>
      <c r="J45" s="21"/>
      <c r="K45" s="21"/>
      <c r="L45" s="22"/>
      <c r="N45" s="19" t="s">
        <v>2</v>
      </c>
      <c r="O45" s="20"/>
      <c r="P45" s="20"/>
      <c r="Q45" s="20"/>
      <c r="R45" s="71">
        <f>VLOOKUP(R44,Durchschnittswerte!$B$6:$E$35,4,FALSE)*(V44/100)*(DATEDIF(R43,V43,"d")+1)</f>
        <v>0</v>
      </c>
      <c r="S45" s="71"/>
      <c r="T45" s="71"/>
      <c r="U45" s="20"/>
      <c r="V45" s="21"/>
      <c r="W45" s="21"/>
      <c r="X45" s="22"/>
    </row>
    <row r="46" spans="1:24" ht="13.5" thickBot="1" x14ac:dyDescent="0.25"/>
    <row r="47" spans="1:24" x14ac:dyDescent="0.2">
      <c r="B47" s="72" t="s">
        <v>50</v>
      </c>
      <c r="C47" s="73"/>
      <c r="D47" s="73"/>
      <c r="E47" s="73"/>
      <c r="F47" s="74" t="s">
        <v>89</v>
      </c>
      <c r="G47" s="74"/>
      <c r="H47" s="74"/>
      <c r="I47" s="74"/>
      <c r="J47" s="74"/>
      <c r="K47" s="74"/>
      <c r="L47" s="75"/>
      <c r="N47" s="72" t="s">
        <v>75</v>
      </c>
      <c r="O47" s="73"/>
      <c r="P47" s="73"/>
      <c r="Q47" s="73"/>
      <c r="R47" s="74" t="s">
        <v>89</v>
      </c>
      <c r="S47" s="74"/>
      <c r="T47" s="74"/>
      <c r="U47" s="74"/>
      <c r="V47" s="74"/>
      <c r="W47" s="74"/>
      <c r="X47" s="75"/>
    </row>
    <row r="48" spans="1:24" x14ac:dyDescent="0.2">
      <c r="B48" s="18" t="s">
        <v>0</v>
      </c>
      <c r="C48" s="10"/>
      <c r="D48" s="10"/>
      <c r="E48" s="10" t="s">
        <v>3</v>
      </c>
      <c r="F48" s="68">
        <v>44197</v>
      </c>
      <c r="G48" s="68"/>
      <c r="H48" s="68"/>
      <c r="I48" s="10" t="s">
        <v>4</v>
      </c>
      <c r="J48" s="68">
        <v>44561</v>
      </c>
      <c r="K48" s="68"/>
      <c r="L48" s="76"/>
      <c r="N48" s="18" t="s">
        <v>0</v>
      </c>
      <c r="O48" s="10"/>
      <c r="P48" s="10"/>
      <c r="Q48" s="10" t="s">
        <v>3</v>
      </c>
      <c r="R48" s="68">
        <v>44197</v>
      </c>
      <c r="S48" s="68"/>
      <c r="T48" s="68"/>
      <c r="U48" s="10" t="s">
        <v>4</v>
      </c>
      <c r="V48" s="68">
        <v>44561</v>
      </c>
      <c r="W48" s="68"/>
      <c r="X48" s="76"/>
    </row>
    <row r="49" spans="2:24" x14ac:dyDescent="0.2">
      <c r="B49" s="18" t="s">
        <v>1</v>
      </c>
      <c r="C49" s="10"/>
      <c r="D49" s="10"/>
      <c r="E49" s="10"/>
      <c r="F49" s="68" t="s">
        <v>20</v>
      </c>
      <c r="G49" s="68"/>
      <c r="H49" s="68"/>
      <c r="I49" s="10" t="s">
        <v>30</v>
      </c>
      <c r="J49" s="69">
        <v>0</v>
      </c>
      <c r="K49" s="69"/>
      <c r="L49" s="70"/>
      <c r="N49" s="18" t="s">
        <v>1</v>
      </c>
      <c r="O49" s="10"/>
      <c r="P49" s="10"/>
      <c r="Q49" s="10"/>
      <c r="R49" s="68" t="s">
        <v>20</v>
      </c>
      <c r="S49" s="68"/>
      <c r="T49" s="68"/>
      <c r="U49" s="10" t="s">
        <v>30</v>
      </c>
      <c r="V49" s="69">
        <v>0</v>
      </c>
      <c r="W49" s="69"/>
      <c r="X49" s="70"/>
    </row>
    <row r="50" spans="2:24" ht="13.5" thickBot="1" x14ac:dyDescent="0.25">
      <c r="B50" s="19" t="s">
        <v>2</v>
      </c>
      <c r="C50" s="20"/>
      <c r="D50" s="20"/>
      <c r="E50" s="20"/>
      <c r="F50" s="71">
        <f>VLOOKUP(F49,Durchschnittswerte!$B$6:$E$35,4,FALSE)*(J49/100)*(DATEDIF(F48,J48,"d")+1)</f>
        <v>0</v>
      </c>
      <c r="G50" s="71"/>
      <c r="H50" s="71"/>
      <c r="I50" s="20"/>
      <c r="J50" s="21"/>
      <c r="K50" s="21"/>
      <c r="L50" s="22"/>
      <c r="N50" s="19" t="s">
        <v>2</v>
      </c>
      <c r="O50" s="20"/>
      <c r="P50" s="20"/>
      <c r="Q50" s="20"/>
      <c r="R50" s="71">
        <f>VLOOKUP(R49,Durchschnittswerte!$B$6:$E$35,4,FALSE)*(V49/100)*(DATEDIF(R48,V48,"d")+1)</f>
        <v>0</v>
      </c>
      <c r="S50" s="71"/>
      <c r="T50" s="71"/>
      <c r="U50" s="20"/>
      <c r="V50" s="21"/>
      <c r="W50" s="21"/>
      <c r="X50" s="22"/>
    </row>
    <row r="71" spans="2:36" x14ac:dyDescent="0.2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7"/>
      <c r="N71" s="5"/>
      <c r="O71" s="5"/>
      <c r="P71" s="5"/>
      <c r="Q71" s="7"/>
      <c r="R71" s="8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6"/>
      <c r="AE71" s="6"/>
      <c r="AF71" s="6"/>
      <c r="AG71" s="7"/>
      <c r="AH71" s="7"/>
      <c r="AI71" s="7"/>
      <c r="AJ71" s="7"/>
    </row>
  </sheetData>
  <mergeCells count="140">
    <mergeCell ref="V23:X23"/>
    <mergeCell ref="F24:H24"/>
    <mergeCell ref="J24:L24"/>
    <mergeCell ref="R24:T24"/>
    <mergeCell ref="V24:X24"/>
    <mergeCell ref="F25:H25"/>
    <mergeCell ref="R25:T25"/>
    <mergeCell ref="F2:L2"/>
    <mergeCell ref="F7:L7"/>
    <mergeCell ref="F12:L12"/>
    <mergeCell ref="F17:L17"/>
    <mergeCell ref="F22:L22"/>
    <mergeCell ref="R2:X2"/>
    <mergeCell ref="R7:X7"/>
    <mergeCell ref="R12:X12"/>
    <mergeCell ref="R17:X17"/>
    <mergeCell ref="R22:X22"/>
    <mergeCell ref="R20:T20"/>
    <mergeCell ref="F23:H23"/>
    <mergeCell ref="J23:L23"/>
    <mergeCell ref="R23:T23"/>
    <mergeCell ref="V3:X3"/>
    <mergeCell ref="R18:T18"/>
    <mergeCell ref="V18:X18"/>
    <mergeCell ref="R19:T19"/>
    <mergeCell ref="V19:X19"/>
    <mergeCell ref="R5:T5"/>
    <mergeCell ref="R8:T8"/>
    <mergeCell ref="V8:X8"/>
    <mergeCell ref="V4:X4"/>
    <mergeCell ref="V9:X9"/>
    <mergeCell ref="R13:T13"/>
    <mergeCell ref="V13:X13"/>
    <mergeCell ref="R14:T14"/>
    <mergeCell ref="V14:X14"/>
    <mergeCell ref="R15:T15"/>
    <mergeCell ref="R10:T10"/>
    <mergeCell ref="F9:H9"/>
    <mergeCell ref="J9:L9"/>
    <mergeCell ref="R9:T9"/>
    <mergeCell ref="F4:H4"/>
    <mergeCell ref="J4:L4"/>
    <mergeCell ref="R4:T4"/>
    <mergeCell ref="F3:H3"/>
    <mergeCell ref="J3:L3"/>
    <mergeCell ref="R3:T3"/>
    <mergeCell ref="B22:E22"/>
    <mergeCell ref="N2:Q2"/>
    <mergeCell ref="N7:Q7"/>
    <mergeCell ref="N12:Q12"/>
    <mergeCell ref="N17:Q17"/>
    <mergeCell ref="N22:Q22"/>
    <mergeCell ref="F8:H8"/>
    <mergeCell ref="J8:L8"/>
    <mergeCell ref="F5:H5"/>
    <mergeCell ref="F13:H13"/>
    <mergeCell ref="J13:L13"/>
    <mergeCell ref="F14:H14"/>
    <mergeCell ref="J14:L14"/>
    <mergeCell ref="F15:H15"/>
    <mergeCell ref="B2:E2"/>
    <mergeCell ref="B7:E7"/>
    <mergeCell ref="F20:H20"/>
    <mergeCell ref="F10:H10"/>
    <mergeCell ref="B12:E12"/>
    <mergeCell ref="B17:E17"/>
    <mergeCell ref="F18:H18"/>
    <mergeCell ref="J18:L18"/>
    <mergeCell ref="F19:H19"/>
    <mergeCell ref="J19:L19"/>
    <mergeCell ref="F29:H29"/>
    <mergeCell ref="J29:L29"/>
    <mergeCell ref="R29:T29"/>
    <mergeCell ref="V29:X29"/>
    <mergeCell ref="F30:H30"/>
    <mergeCell ref="R30:T30"/>
    <mergeCell ref="B27:E27"/>
    <mergeCell ref="F27:L27"/>
    <mergeCell ref="N27:Q27"/>
    <mergeCell ref="R27:X27"/>
    <mergeCell ref="F28:H28"/>
    <mergeCell ref="J28:L28"/>
    <mergeCell ref="R28:T28"/>
    <mergeCell ref="V28:X28"/>
    <mergeCell ref="F34:H34"/>
    <mergeCell ref="J34:L34"/>
    <mergeCell ref="R34:T34"/>
    <mergeCell ref="V34:X34"/>
    <mergeCell ref="F35:H35"/>
    <mergeCell ref="R35:T35"/>
    <mergeCell ref="B32:E32"/>
    <mergeCell ref="F32:L32"/>
    <mergeCell ref="N32:Q32"/>
    <mergeCell ref="R32:X32"/>
    <mergeCell ref="F33:H33"/>
    <mergeCell ref="J33:L33"/>
    <mergeCell ref="R33:T33"/>
    <mergeCell ref="V33:X33"/>
    <mergeCell ref="F39:H39"/>
    <mergeCell ref="J39:L39"/>
    <mergeCell ref="R39:T39"/>
    <mergeCell ref="V39:X39"/>
    <mergeCell ref="F40:H40"/>
    <mergeCell ref="R40:T40"/>
    <mergeCell ref="B37:E37"/>
    <mergeCell ref="F37:L37"/>
    <mergeCell ref="N37:Q37"/>
    <mergeCell ref="R37:X37"/>
    <mergeCell ref="F38:H38"/>
    <mergeCell ref="J38:L38"/>
    <mergeCell ref="R38:T38"/>
    <mergeCell ref="V38:X38"/>
    <mergeCell ref="F44:H44"/>
    <mergeCell ref="J44:L44"/>
    <mergeCell ref="R44:T44"/>
    <mergeCell ref="V44:X44"/>
    <mergeCell ref="F45:H45"/>
    <mergeCell ref="R45:T45"/>
    <mergeCell ref="B42:E42"/>
    <mergeCell ref="F42:L42"/>
    <mergeCell ref="N42:Q42"/>
    <mergeCell ref="R42:X42"/>
    <mergeCell ref="F43:H43"/>
    <mergeCell ref="J43:L43"/>
    <mergeCell ref="R43:T43"/>
    <mergeCell ref="V43:X43"/>
    <mergeCell ref="F49:H49"/>
    <mergeCell ref="J49:L49"/>
    <mergeCell ref="R49:T49"/>
    <mergeCell ref="V49:X49"/>
    <mergeCell ref="F50:H50"/>
    <mergeCell ref="R50:T50"/>
    <mergeCell ref="B47:E47"/>
    <mergeCell ref="F47:L47"/>
    <mergeCell ref="N47:Q47"/>
    <mergeCell ref="R47:X47"/>
    <mergeCell ref="F48:H48"/>
    <mergeCell ref="J48:L48"/>
    <mergeCell ref="R48:T48"/>
    <mergeCell ref="V48:X48"/>
  </mergeCells>
  <conditionalFormatting sqref="AH1:AJ1 V1:X1 J1:L1">
    <cfRule type="cellIs" dxfId="40" priority="137" stopIfTrue="1" operator="lessThan">
      <formula>0</formula>
    </cfRule>
  </conditionalFormatting>
  <conditionalFormatting sqref="J4:L4">
    <cfRule type="cellIs" dxfId="39" priority="126" stopIfTrue="1" operator="lessThan">
      <formula>0</formula>
    </cfRule>
  </conditionalFormatting>
  <conditionalFormatting sqref="F2">
    <cfRule type="cellIs" dxfId="38" priority="125" stopIfTrue="1" operator="lessThan">
      <formula>0</formula>
    </cfRule>
  </conditionalFormatting>
  <conditionalFormatting sqref="V19:X19">
    <cfRule type="cellIs" dxfId="37" priority="94" stopIfTrue="1" operator="lessThan">
      <formula>0</formula>
    </cfRule>
  </conditionalFormatting>
  <conditionalFormatting sqref="J24:L24">
    <cfRule type="cellIs" dxfId="36" priority="91" stopIfTrue="1" operator="lessThan">
      <formula>0</formula>
    </cfRule>
  </conditionalFormatting>
  <conditionalFormatting sqref="V49:X49">
    <cfRule type="cellIs" dxfId="35" priority="67" stopIfTrue="1" operator="lessThan">
      <formula>0</formula>
    </cfRule>
  </conditionalFormatting>
  <conditionalFormatting sqref="V24:X24">
    <cfRule type="cellIs" dxfId="34" priority="88" stopIfTrue="1" operator="lessThan">
      <formula>0</formula>
    </cfRule>
  </conditionalFormatting>
  <conditionalFormatting sqref="J9:L9">
    <cfRule type="cellIs" dxfId="33" priority="112" stopIfTrue="1" operator="lessThan">
      <formula>0</formula>
    </cfRule>
  </conditionalFormatting>
  <conditionalFormatting sqref="J14:L14">
    <cfRule type="cellIs" dxfId="32" priority="109" stopIfTrue="1" operator="lessThan">
      <formula>0</formula>
    </cfRule>
  </conditionalFormatting>
  <conditionalFormatting sqref="V9:X9">
    <cfRule type="cellIs" dxfId="31" priority="100" stopIfTrue="1" operator="lessThan">
      <formula>0</formula>
    </cfRule>
  </conditionalFormatting>
  <conditionalFormatting sqref="J19:L19">
    <cfRule type="cellIs" dxfId="30" priority="106" stopIfTrue="1" operator="lessThan">
      <formula>0</formula>
    </cfRule>
  </conditionalFormatting>
  <conditionalFormatting sqref="V4:X4">
    <cfRule type="cellIs" dxfId="29" priority="103" stopIfTrue="1" operator="lessThan">
      <formula>0</formula>
    </cfRule>
  </conditionalFormatting>
  <conditionalFormatting sqref="V14:X14">
    <cfRule type="cellIs" dxfId="28" priority="97" stopIfTrue="1" operator="lessThan">
      <formula>0</formula>
    </cfRule>
  </conditionalFormatting>
  <conditionalFormatting sqref="J34:L34">
    <cfRule type="cellIs" dxfId="27" priority="75" stopIfTrue="1" operator="lessThan">
      <formula>0</formula>
    </cfRule>
  </conditionalFormatting>
  <conditionalFormatting sqref="J44:L44">
    <cfRule type="cellIs" dxfId="26" priority="73" stopIfTrue="1" operator="lessThan">
      <formula>0</formula>
    </cfRule>
  </conditionalFormatting>
  <conditionalFormatting sqref="J29:L29">
    <cfRule type="cellIs" dxfId="25" priority="77" stopIfTrue="1" operator="lessThan">
      <formula>0</formula>
    </cfRule>
  </conditionalFormatting>
  <conditionalFormatting sqref="V44:X44">
    <cfRule type="cellIs" dxfId="24" priority="69" stopIfTrue="1" operator="lessThan">
      <formula>0</formula>
    </cfRule>
  </conditionalFormatting>
  <conditionalFormatting sqref="J49:L49">
    <cfRule type="cellIs" dxfId="23" priority="68" stopIfTrue="1" operator="lessThan">
      <formula>0</formula>
    </cfRule>
  </conditionalFormatting>
  <conditionalFormatting sqref="J39:L39">
    <cfRule type="cellIs" dxfId="22" priority="74" stopIfTrue="1" operator="lessThan">
      <formula>0</formula>
    </cfRule>
  </conditionalFormatting>
  <conditionalFormatting sqref="V34:X34">
    <cfRule type="cellIs" dxfId="21" priority="71" stopIfTrue="1" operator="lessThan">
      <formula>0</formula>
    </cfRule>
  </conditionalFormatting>
  <conditionalFormatting sqref="V29:X29">
    <cfRule type="cellIs" dxfId="20" priority="72" stopIfTrue="1" operator="lessThan">
      <formula>0</formula>
    </cfRule>
  </conditionalFormatting>
  <conditionalFormatting sqref="V39:X39">
    <cfRule type="cellIs" dxfId="19" priority="70" stopIfTrue="1" operator="lessThan">
      <formula>0</formula>
    </cfRule>
  </conditionalFormatting>
  <conditionalFormatting sqref="F7">
    <cfRule type="cellIs" dxfId="18" priority="19" stopIfTrue="1" operator="lessThan">
      <formula>0</formula>
    </cfRule>
  </conditionalFormatting>
  <conditionalFormatting sqref="F12">
    <cfRule type="cellIs" dxfId="17" priority="18" stopIfTrue="1" operator="lessThan">
      <formula>0</formula>
    </cfRule>
  </conditionalFormatting>
  <conditionalFormatting sqref="F17">
    <cfRule type="cellIs" dxfId="16" priority="17" stopIfTrue="1" operator="lessThan">
      <formula>0</formula>
    </cfRule>
  </conditionalFormatting>
  <conditionalFormatting sqref="F22">
    <cfRule type="cellIs" dxfId="15" priority="16" stopIfTrue="1" operator="lessThan">
      <formula>0</formula>
    </cfRule>
  </conditionalFormatting>
  <conditionalFormatting sqref="F27">
    <cfRule type="cellIs" dxfId="14" priority="15" stopIfTrue="1" operator="lessThan">
      <formula>0</formula>
    </cfRule>
  </conditionalFormatting>
  <conditionalFormatting sqref="F32">
    <cfRule type="cellIs" dxfId="13" priority="14" stopIfTrue="1" operator="lessThan">
      <formula>0</formula>
    </cfRule>
  </conditionalFormatting>
  <conditionalFormatting sqref="F37">
    <cfRule type="cellIs" dxfId="12" priority="13" stopIfTrue="1" operator="lessThan">
      <formula>0</formula>
    </cfRule>
  </conditionalFormatting>
  <conditionalFormatting sqref="F42">
    <cfRule type="cellIs" dxfId="11" priority="12" stopIfTrue="1" operator="lessThan">
      <formula>0</formula>
    </cfRule>
  </conditionalFormatting>
  <conditionalFormatting sqref="F47">
    <cfRule type="cellIs" dxfId="10" priority="11" stopIfTrue="1" operator="lessThan">
      <formula>0</formula>
    </cfRule>
  </conditionalFormatting>
  <conditionalFormatting sqref="R2">
    <cfRule type="cellIs" dxfId="9" priority="10" stopIfTrue="1" operator="lessThan">
      <formula>0</formula>
    </cfRule>
  </conditionalFormatting>
  <conditionalFormatting sqref="R7">
    <cfRule type="cellIs" dxfId="8" priority="9" stopIfTrue="1" operator="lessThan">
      <formula>0</formula>
    </cfRule>
  </conditionalFormatting>
  <conditionalFormatting sqref="R12">
    <cfRule type="cellIs" dxfId="7" priority="8" stopIfTrue="1" operator="lessThan">
      <formula>0</formula>
    </cfRule>
  </conditionalFormatting>
  <conditionalFormatting sqref="R17">
    <cfRule type="cellIs" dxfId="6" priority="7" stopIfTrue="1" operator="lessThan">
      <formula>0</formula>
    </cfRule>
  </conditionalFormatting>
  <conditionalFormatting sqref="R22">
    <cfRule type="cellIs" dxfId="5" priority="6" stopIfTrue="1" operator="lessThan">
      <formula>0</formula>
    </cfRule>
  </conditionalFormatting>
  <conditionalFormatting sqref="R27">
    <cfRule type="cellIs" dxfId="4" priority="5" stopIfTrue="1" operator="lessThan">
      <formula>0</formula>
    </cfRule>
  </conditionalFormatting>
  <conditionalFormatting sqref="R32">
    <cfRule type="cellIs" dxfId="3" priority="4" stopIfTrue="1" operator="lessThan">
      <formula>0</formula>
    </cfRule>
  </conditionalFormatting>
  <conditionalFormatting sqref="R37">
    <cfRule type="cellIs" dxfId="2" priority="3" stopIfTrue="1" operator="lessThan">
      <formula>0</formula>
    </cfRule>
  </conditionalFormatting>
  <conditionalFormatting sqref="R42">
    <cfRule type="cellIs" dxfId="1" priority="2" stopIfTrue="1" operator="lessThan">
      <formula>0</formula>
    </cfRule>
  </conditionalFormatting>
  <conditionalFormatting sqref="R47">
    <cfRule type="cellIs" dxfId="0" priority="1" stopIfTrue="1" operator="lessThan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39" orientation="landscape" r:id="rId1"/>
  <headerFooter>
    <oddHeader xml:space="preserve">&amp;CInstitut für Gestaltungspraxis und Kunstwissenschaft
Beschäftigungsverhältnisse 2021 - 2025
</oddHeader>
    <oddFooter>&amp;LLeibniz Universität Hannover
- Controlling -&amp;R&amp;D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AAAA92B-D45B-44FE-8CA3-E7D148059C0C}">
          <x14:formula1>
            <xm:f>Durchschnittswerte!$B$6:$B$35</xm:f>
          </x14:formula1>
          <xm:sqref>F9:H9 F54:H54 R9:T9 AD14:AF14 F21:H21 F16:H16 F11:H11 F76:H76 R54:T54 AD54:AF54 F56:H56 F51:H51 F79:H79 R79:T79 AD79:AF79 AD9:AF9 R4:T4 F71:H71 F64:H64 AD44:AF44 R64:T64 AD64:AF64 AD49:AF49 F59:H59 R59:T59 AD59:AF59 F14:H14 R14:T14 AD19:AF19 F69:H69 R69:T69 AD34:AF34 AD69:AF69 F4:H4 R19:T19 AD24:AF24 F19:H19 AD4:AF4 AD29:AF29 R24:T24 F24:H24 AD39:AF39 F74:H74 R74:T74 AD74:AF74 F34:H34 R34:T34 F46:H46 F41:H41 F36:H36 R29:T29 F39:H39 R39:T39 F29:H29 R44:T44 F44:H44 R49:T49 F49:H49</xm:sqref>
        </x14:dataValidation>
        <x14:dataValidation type="list" allowBlank="1" showInputMessage="1" showErrorMessage="1" xr:uid="{EC37EF55-B945-4F72-8DD7-1FA8F1E245A0}">
          <x14:formula1>
            <xm:f>Abteilungen!$A$2:$A$14</xm:f>
          </x14:formula1>
          <xm:sqref>F2:L2 F7:L7 F12:L12 F17:L17 F22:L22 F27:L27 F32:L32 F37:L37 F42:L42 F47:L47 R2:X2 R7:X7 R12:X12 R17:X17 R22:X22 R27:X27 R32:X32 R37:X37 R42:X42 R47:X47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C5820-3371-46E7-BC7A-A5D9DD6A6AB0}">
  <dimension ref="A1:E36"/>
  <sheetViews>
    <sheetView workbookViewId="0">
      <selection activeCell="I26" sqref="I26"/>
    </sheetView>
  </sheetViews>
  <sheetFormatPr baseColWidth="10" defaultRowHeight="12.75" x14ac:dyDescent="0.2"/>
  <cols>
    <col min="1" max="1" width="39.85546875" bestFit="1" customWidth="1"/>
    <col min="3" max="3" width="12.28515625" bestFit="1" customWidth="1"/>
    <col min="5" max="5" width="21.42578125" customWidth="1"/>
  </cols>
  <sheetData>
    <row r="1" spans="1:5" ht="18" x14ac:dyDescent="0.2">
      <c r="A1" s="77"/>
      <c r="B1" s="77"/>
      <c r="C1" s="77"/>
      <c r="D1" s="77"/>
      <c r="E1" s="32"/>
    </row>
    <row r="2" spans="1:5" ht="25.5" x14ac:dyDescent="0.2">
      <c r="A2" s="32" t="s">
        <v>55</v>
      </c>
      <c r="B2" s="32" t="s">
        <v>32</v>
      </c>
      <c r="C2" s="36" t="s">
        <v>56</v>
      </c>
      <c r="D2" s="33" t="s">
        <v>33</v>
      </c>
      <c r="E2" s="32" t="s">
        <v>88</v>
      </c>
    </row>
    <row r="3" spans="1:5" x14ac:dyDescent="0.2">
      <c r="A3" s="32"/>
      <c r="B3" s="32"/>
      <c r="C3" s="32"/>
      <c r="D3" s="33"/>
      <c r="E3" s="32"/>
    </row>
    <row r="4" spans="1:5" x14ac:dyDescent="0.2">
      <c r="A4" s="34"/>
      <c r="B4" s="34"/>
      <c r="C4" s="34"/>
      <c r="D4" s="37">
        <v>0</v>
      </c>
    </row>
    <row r="5" spans="1:5" x14ac:dyDescent="0.2">
      <c r="A5" s="32" t="s">
        <v>64</v>
      </c>
      <c r="B5" s="32"/>
      <c r="C5" s="32"/>
      <c r="D5" s="38"/>
    </row>
    <row r="6" spans="1:5" x14ac:dyDescent="0.2">
      <c r="A6" s="10" t="s">
        <v>57</v>
      </c>
      <c r="B6" s="10">
        <v>14609000</v>
      </c>
      <c r="C6" s="35">
        <v>44967</v>
      </c>
      <c r="D6" s="40">
        <v>20000</v>
      </c>
      <c r="E6" t="s">
        <v>90</v>
      </c>
    </row>
    <row r="7" spans="1:5" x14ac:dyDescent="0.2">
      <c r="A7" s="10"/>
      <c r="B7" s="10"/>
      <c r="C7" s="35"/>
      <c r="D7" s="40"/>
      <c r="E7" t="s">
        <v>89</v>
      </c>
    </row>
    <row r="8" spans="1:5" x14ac:dyDescent="0.2">
      <c r="A8" s="10"/>
      <c r="B8" s="10"/>
      <c r="C8" s="35"/>
      <c r="D8" s="40"/>
      <c r="E8" t="s">
        <v>89</v>
      </c>
    </row>
    <row r="9" spans="1:5" x14ac:dyDescent="0.2">
      <c r="A9" s="10"/>
      <c r="B9" s="10"/>
      <c r="C9" s="35"/>
      <c r="D9" s="40"/>
      <c r="E9" t="s">
        <v>89</v>
      </c>
    </row>
    <row r="10" spans="1:5" x14ac:dyDescent="0.2">
      <c r="A10" s="10"/>
      <c r="B10" s="10"/>
      <c r="C10" s="35"/>
      <c r="D10" s="40"/>
      <c r="E10" t="s">
        <v>89</v>
      </c>
    </row>
    <row r="11" spans="1:5" x14ac:dyDescent="0.2">
      <c r="A11" s="10"/>
      <c r="B11" s="10"/>
      <c r="C11" s="35"/>
      <c r="D11" s="40"/>
      <c r="E11" t="s">
        <v>89</v>
      </c>
    </row>
    <row r="12" spans="1:5" x14ac:dyDescent="0.2">
      <c r="A12" s="10"/>
      <c r="B12" s="10"/>
      <c r="C12" s="35"/>
      <c r="D12" s="40"/>
      <c r="E12" t="s">
        <v>89</v>
      </c>
    </row>
    <row r="13" spans="1:5" x14ac:dyDescent="0.2">
      <c r="A13" s="10"/>
      <c r="B13" s="10"/>
      <c r="C13" s="35"/>
      <c r="D13" s="40"/>
      <c r="E13" t="s">
        <v>89</v>
      </c>
    </row>
    <row r="14" spans="1:5" x14ac:dyDescent="0.2">
      <c r="A14" s="10"/>
      <c r="B14" s="10"/>
      <c r="C14" s="35"/>
      <c r="D14" s="40"/>
      <c r="E14" t="s">
        <v>89</v>
      </c>
    </row>
    <row r="15" spans="1:5" x14ac:dyDescent="0.2">
      <c r="A15" s="10"/>
      <c r="B15" s="10"/>
      <c r="C15" s="35"/>
      <c r="D15" s="40"/>
      <c r="E15" t="s">
        <v>89</v>
      </c>
    </row>
    <row r="16" spans="1:5" x14ac:dyDescent="0.2">
      <c r="A16" s="10"/>
      <c r="B16" s="10"/>
      <c r="C16" s="35"/>
      <c r="D16" s="40"/>
      <c r="E16" t="s">
        <v>89</v>
      </c>
    </row>
    <row r="17" spans="1:5" x14ac:dyDescent="0.2">
      <c r="A17" s="10"/>
      <c r="B17" s="10"/>
      <c r="C17" s="35"/>
      <c r="D17" s="40"/>
      <c r="E17" t="s">
        <v>89</v>
      </c>
    </row>
    <row r="18" spans="1:5" ht="13.5" thickBot="1" x14ac:dyDescent="0.25">
      <c r="A18" s="10"/>
      <c r="B18" s="42"/>
      <c r="C18" s="43"/>
      <c r="D18" s="44"/>
      <c r="E18" t="s">
        <v>89</v>
      </c>
    </row>
    <row r="19" spans="1:5" ht="13.5" thickTop="1" x14ac:dyDescent="0.2">
      <c r="A19" s="47" t="s">
        <v>58</v>
      </c>
      <c r="B19" s="10"/>
      <c r="C19" s="35"/>
      <c r="D19" s="48">
        <f>SUM(D6:D18)</f>
        <v>20000</v>
      </c>
    </row>
    <row r="20" spans="1:5" x14ac:dyDescent="0.2">
      <c r="A20" s="10"/>
      <c r="B20" s="10"/>
      <c r="C20" s="35"/>
      <c r="D20" s="40"/>
    </row>
    <row r="21" spans="1:5" x14ac:dyDescent="0.2">
      <c r="A21" s="10"/>
      <c r="B21" s="10"/>
      <c r="C21" s="35"/>
      <c r="D21" s="40"/>
    </row>
    <row r="22" spans="1:5" x14ac:dyDescent="0.2">
      <c r="A22" s="32" t="s">
        <v>63</v>
      </c>
      <c r="B22" s="32"/>
      <c r="C22" s="32"/>
      <c r="D22" s="38"/>
    </row>
    <row r="23" spans="1:5" x14ac:dyDescent="0.2">
      <c r="A23" s="10" t="s">
        <v>59</v>
      </c>
      <c r="B23" s="10">
        <v>85125647</v>
      </c>
      <c r="C23" s="35">
        <v>44967</v>
      </c>
      <c r="D23" s="40">
        <v>25000</v>
      </c>
      <c r="E23" t="s">
        <v>77</v>
      </c>
    </row>
    <row r="24" spans="1:5" x14ac:dyDescent="0.2">
      <c r="A24" s="10" t="s">
        <v>60</v>
      </c>
      <c r="B24" s="10">
        <v>85125648</v>
      </c>
      <c r="C24" s="35">
        <v>44967</v>
      </c>
      <c r="D24" s="40">
        <v>21000</v>
      </c>
      <c r="E24" t="s">
        <v>78</v>
      </c>
    </row>
    <row r="25" spans="1:5" x14ac:dyDescent="0.2">
      <c r="A25" s="10"/>
      <c r="B25" s="10"/>
      <c r="C25" s="35"/>
      <c r="D25" s="40"/>
      <c r="E25" t="s">
        <v>89</v>
      </c>
    </row>
    <row r="26" spans="1:5" x14ac:dyDescent="0.2">
      <c r="A26" s="10"/>
      <c r="B26" s="10"/>
      <c r="C26" s="35"/>
      <c r="D26" s="40"/>
      <c r="E26" t="s">
        <v>89</v>
      </c>
    </row>
    <row r="27" spans="1:5" x14ac:dyDescent="0.2">
      <c r="A27" s="10"/>
      <c r="B27" s="10"/>
      <c r="C27" s="35"/>
      <c r="D27" s="40"/>
      <c r="E27" t="s">
        <v>89</v>
      </c>
    </row>
    <row r="28" spans="1:5" x14ac:dyDescent="0.2">
      <c r="A28" s="10"/>
      <c r="B28" s="10"/>
      <c r="C28" s="35"/>
      <c r="D28" s="40"/>
      <c r="E28" t="s">
        <v>89</v>
      </c>
    </row>
    <row r="29" spans="1:5" x14ac:dyDescent="0.2">
      <c r="A29" s="10"/>
      <c r="B29" s="10"/>
      <c r="C29" s="35"/>
      <c r="D29" s="40"/>
      <c r="E29" t="s">
        <v>89</v>
      </c>
    </row>
    <row r="30" spans="1:5" x14ac:dyDescent="0.2">
      <c r="A30" s="10"/>
      <c r="B30" s="10"/>
      <c r="C30" s="35"/>
      <c r="D30" s="40"/>
      <c r="E30" t="s">
        <v>89</v>
      </c>
    </row>
    <row r="31" spans="1:5" x14ac:dyDescent="0.2">
      <c r="A31" s="10"/>
      <c r="B31" s="10"/>
      <c r="C31" s="35"/>
      <c r="D31" s="40"/>
      <c r="E31" t="s">
        <v>89</v>
      </c>
    </row>
    <row r="32" spans="1:5" x14ac:dyDescent="0.2">
      <c r="D32" s="39"/>
      <c r="E32" t="s">
        <v>89</v>
      </c>
    </row>
    <row r="33" spans="1:5" x14ac:dyDescent="0.2">
      <c r="D33" s="39"/>
      <c r="E33" t="s">
        <v>89</v>
      </c>
    </row>
    <row r="34" spans="1:5" x14ac:dyDescent="0.2">
      <c r="D34" s="39"/>
      <c r="E34" t="s">
        <v>89</v>
      </c>
    </row>
    <row r="35" spans="1:5" ht="13.5" thickBot="1" x14ac:dyDescent="0.25">
      <c r="B35" s="45"/>
      <c r="C35" s="45"/>
      <c r="D35" s="46"/>
      <c r="E35" t="s">
        <v>89</v>
      </c>
    </row>
    <row r="36" spans="1:5" ht="13.5" thickTop="1" x14ac:dyDescent="0.2">
      <c r="A36" s="47" t="s">
        <v>58</v>
      </c>
      <c r="D36" s="49">
        <f>SUM(D23:D35)</f>
        <v>46000</v>
      </c>
    </row>
  </sheetData>
  <mergeCells count="1">
    <mergeCell ref="A1:D1"/>
  </mergeCell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AC17856-1B67-4491-A385-2A7AFBD38C10}">
          <x14:formula1>
            <xm:f>Abteilungen!$A$2:$A$14</xm:f>
          </x14:formula1>
          <xm:sqref>E6:E18 E23:E35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">
    <pageSetUpPr fitToPage="1"/>
  </sheetPr>
  <dimension ref="A2:F51"/>
  <sheetViews>
    <sheetView zoomScaleNormal="100" zoomScaleSheetLayoutView="100" workbookViewId="0">
      <selection activeCell="G18" sqref="G18"/>
    </sheetView>
  </sheetViews>
  <sheetFormatPr baseColWidth="10" defaultRowHeight="12.75" x14ac:dyDescent="0.2"/>
  <sheetData>
    <row r="2" spans="2:5" x14ac:dyDescent="0.2">
      <c r="B2" s="10" t="s">
        <v>100</v>
      </c>
    </row>
    <row r="4" spans="2:5" x14ac:dyDescent="0.2">
      <c r="B4" s="3" t="s">
        <v>1</v>
      </c>
      <c r="C4" s="3" t="s">
        <v>5</v>
      </c>
      <c r="D4" s="3" t="s">
        <v>6</v>
      </c>
      <c r="E4" s="3" t="s">
        <v>7</v>
      </c>
    </row>
    <row r="5" spans="2:5" x14ac:dyDescent="0.2">
      <c r="B5" s="12" t="s">
        <v>36</v>
      </c>
      <c r="C5" s="17" t="e">
        <f>#REF!</f>
        <v>#REF!</v>
      </c>
      <c r="D5" s="1" t="e">
        <f t="shared" ref="D5:D9" si="0">C5/12</f>
        <v>#REF!</v>
      </c>
      <c r="E5" s="1" t="e">
        <f t="shared" ref="E5:E9" si="1">C5/365</f>
        <v>#REF!</v>
      </c>
    </row>
    <row r="6" spans="2:5" x14ac:dyDescent="0.2">
      <c r="B6" s="12" t="s">
        <v>12</v>
      </c>
      <c r="C6" s="17">
        <v>36679</v>
      </c>
      <c r="D6" s="1">
        <f t="shared" si="0"/>
        <v>3056.5833333333335</v>
      </c>
      <c r="E6" s="1">
        <f t="shared" si="1"/>
        <v>100.49041095890411</v>
      </c>
    </row>
    <row r="7" spans="2:5" x14ac:dyDescent="0.2">
      <c r="B7" s="12" t="s">
        <v>8</v>
      </c>
      <c r="C7" s="17">
        <v>52784</v>
      </c>
      <c r="D7" s="1">
        <f t="shared" si="0"/>
        <v>4398.666666666667</v>
      </c>
      <c r="E7" s="1">
        <f t="shared" si="1"/>
        <v>144.61369863013698</v>
      </c>
    </row>
    <row r="8" spans="2:5" x14ac:dyDescent="0.2">
      <c r="B8" s="12" t="s">
        <v>9</v>
      </c>
      <c r="C8" s="17">
        <v>48749</v>
      </c>
      <c r="D8" s="1">
        <f t="shared" si="0"/>
        <v>4062.4166666666665</v>
      </c>
      <c r="E8" s="1">
        <f t="shared" si="1"/>
        <v>133.55890410958904</v>
      </c>
    </row>
    <row r="9" spans="2:5" x14ac:dyDescent="0.2">
      <c r="B9" s="12" t="s">
        <v>10</v>
      </c>
      <c r="C9" s="17">
        <v>58904</v>
      </c>
      <c r="D9" s="1">
        <f t="shared" si="0"/>
        <v>4908.666666666667</v>
      </c>
      <c r="E9" s="1">
        <f t="shared" si="1"/>
        <v>161.38082191780822</v>
      </c>
    </row>
    <row r="10" spans="2:5" x14ac:dyDescent="0.2">
      <c r="B10" s="12" t="s">
        <v>37</v>
      </c>
      <c r="C10" s="17">
        <v>76855</v>
      </c>
      <c r="D10" s="1">
        <f t="shared" ref="D10:D18" si="2">C10/12</f>
        <v>6404.583333333333</v>
      </c>
      <c r="E10" s="1">
        <f t="shared" ref="E10:E18" si="3">C10/365</f>
        <v>210.56164383561645</v>
      </c>
    </row>
    <row r="11" spans="2:5" x14ac:dyDescent="0.2">
      <c r="B11" s="12" t="s">
        <v>35</v>
      </c>
      <c r="C11" s="17">
        <v>67979</v>
      </c>
      <c r="D11" s="1">
        <f t="shared" si="2"/>
        <v>5664.916666666667</v>
      </c>
      <c r="E11" s="1">
        <f t="shared" si="3"/>
        <v>186.24383561643836</v>
      </c>
    </row>
    <row r="12" spans="2:5" x14ac:dyDescent="0.2">
      <c r="B12" s="12" t="s">
        <v>34</v>
      </c>
      <c r="C12" s="17">
        <v>69495</v>
      </c>
      <c r="D12" s="1">
        <f t="shared" si="2"/>
        <v>5791.25</v>
      </c>
      <c r="E12" s="1">
        <f t="shared" si="3"/>
        <v>190.39726027397259</v>
      </c>
    </row>
    <row r="13" spans="2:5" x14ac:dyDescent="0.2">
      <c r="B13" s="12" t="s">
        <v>31</v>
      </c>
      <c r="C13" s="17">
        <v>75009</v>
      </c>
      <c r="D13" s="1">
        <f t="shared" si="2"/>
        <v>6250.75</v>
      </c>
      <c r="E13" s="1">
        <f t="shared" si="3"/>
        <v>205.50410958904109</v>
      </c>
    </row>
    <row r="14" spans="2:5" x14ac:dyDescent="0.2">
      <c r="B14" s="12" t="s">
        <v>11</v>
      </c>
      <c r="C14" s="17">
        <v>86456</v>
      </c>
      <c r="D14" s="1">
        <f t="shared" si="2"/>
        <v>7204.666666666667</v>
      </c>
      <c r="E14" s="1">
        <f t="shared" si="3"/>
        <v>236.86575342465753</v>
      </c>
    </row>
    <row r="15" spans="2:5" x14ac:dyDescent="0.2">
      <c r="B15" s="12" t="s">
        <v>13</v>
      </c>
      <c r="C15" s="17">
        <v>84178</v>
      </c>
      <c r="D15" s="1">
        <f t="shared" si="2"/>
        <v>7014.833333333333</v>
      </c>
      <c r="E15" s="1">
        <f t="shared" si="3"/>
        <v>230.62465753424658</v>
      </c>
    </row>
    <row r="16" spans="2:5" x14ac:dyDescent="0.2">
      <c r="B16" s="12" t="s">
        <v>14</v>
      </c>
      <c r="C16" s="17">
        <v>95185</v>
      </c>
      <c r="D16" s="1">
        <f t="shared" si="2"/>
        <v>7932.083333333333</v>
      </c>
      <c r="E16" s="1">
        <f t="shared" si="3"/>
        <v>260.78082191780823</v>
      </c>
    </row>
    <row r="17" spans="1:6" x14ac:dyDescent="0.2">
      <c r="B17" s="12" t="s">
        <v>15</v>
      </c>
      <c r="C17" s="17">
        <v>108413</v>
      </c>
      <c r="D17" s="1">
        <f t="shared" si="2"/>
        <v>9034.4166666666661</v>
      </c>
      <c r="E17" s="1">
        <f t="shared" si="3"/>
        <v>297.0219178082192</v>
      </c>
    </row>
    <row r="18" spans="1:6" x14ac:dyDescent="0.2">
      <c r="B18" s="12" t="s">
        <v>38</v>
      </c>
      <c r="C18" s="17">
        <v>46781</v>
      </c>
      <c r="D18" s="1">
        <f t="shared" si="2"/>
        <v>3898.4166666666665</v>
      </c>
      <c r="E18" s="1">
        <f t="shared" si="3"/>
        <v>128.16712328767125</v>
      </c>
    </row>
    <row r="19" spans="1:6" x14ac:dyDescent="0.2">
      <c r="B19" s="12" t="s">
        <v>41</v>
      </c>
      <c r="C19" s="17">
        <v>48446</v>
      </c>
      <c r="D19" s="1">
        <f t="shared" ref="D19:D35" si="4">C19/12</f>
        <v>4037.1666666666665</v>
      </c>
      <c r="E19" s="1">
        <f t="shared" ref="E19:E35" si="5">C19/365</f>
        <v>132.72876712328767</v>
      </c>
    </row>
    <row r="20" spans="1:6" x14ac:dyDescent="0.2">
      <c r="B20" s="12" t="s">
        <v>23</v>
      </c>
      <c r="C20" s="17">
        <v>52740</v>
      </c>
      <c r="D20" s="1">
        <f t="shared" si="4"/>
        <v>4395</v>
      </c>
      <c r="E20" s="1">
        <f t="shared" si="5"/>
        <v>144.49315068493149</v>
      </c>
    </row>
    <row r="21" spans="1:6" x14ac:dyDescent="0.2">
      <c r="B21" s="12" t="s">
        <v>24</v>
      </c>
      <c r="C21" s="17">
        <v>53185</v>
      </c>
      <c r="D21" s="1">
        <f t="shared" si="4"/>
        <v>4432.083333333333</v>
      </c>
      <c r="E21" s="1">
        <f t="shared" si="5"/>
        <v>145.7123287671233</v>
      </c>
    </row>
    <row r="22" spans="1:6" x14ac:dyDescent="0.2">
      <c r="B22" s="12" t="s">
        <v>25</v>
      </c>
      <c r="C22" s="17">
        <v>55455</v>
      </c>
      <c r="D22" s="1">
        <f t="shared" si="4"/>
        <v>4621.25</v>
      </c>
      <c r="E22" s="1">
        <f t="shared" si="5"/>
        <v>151.93150684931507</v>
      </c>
    </row>
    <row r="23" spans="1:6" x14ac:dyDescent="0.2">
      <c r="B23" s="12" t="s">
        <v>26</v>
      </c>
      <c r="C23" s="17">
        <v>57163</v>
      </c>
      <c r="D23" s="1">
        <f t="shared" si="4"/>
        <v>4763.583333333333</v>
      </c>
      <c r="E23" s="1">
        <f t="shared" si="5"/>
        <v>156.61095890410959</v>
      </c>
    </row>
    <row r="24" spans="1:6" x14ac:dyDescent="0.2">
      <c r="B24" s="12" t="s">
        <v>39</v>
      </c>
      <c r="C24" s="17">
        <v>63656</v>
      </c>
      <c r="D24" s="1">
        <f t="shared" si="4"/>
        <v>5304.666666666667</v>
      </c>
      <c r="E24" s="1">
        <f t="shared" si="5"/>
        <v>174.4</v>
      </c>
    </row>
    <row r="25" spans="1:6" x14ac:dyDescent="0.2">
      <c r="B25" s="12" t="s">
        <v>40</v>
      </c>
      <c r="C25" s="17">
        <v>63656</v>
      </c>
      <c r="D25" s="1">
        <f t="shared" si="4"/>
        <v>5304.666666666667</v>
      </c>
      <c r="E25" s="1">
        <f t="shared" si="5"/>
        <v>174.4</v>
      </c>
    </row>
    <row r="26" spans="1:6" x14ac:dyDescent="0.2">
      <c r="B26" s="12" t="s">
        <v>16</v>
      </c>
      <c r="C26" s="17">
        <v>72990</v>
      </c>
      <c r="D26" s="1">
        <f t="shared" si="4"/>
        <v>6082.5</v>
      </c>
      <c r="E26" s="1">
        <f t="shared" si="5"/>
        <v>199.97260273972603</v>
      </c>
    </row>
    <row r="27" spans="1:6" x14ac:dyDescent="0.2">
      <c r="B27" s="12" t="s">
        <v>17</v>
      </c>
      <c r="C27" s="17">
        <v>78795</v>
      </c>
      <c r="D27" s="1">
        <f t="shared" si="4"/>
        <v>6566.25</v>
      </c>
      <c r="E27" s="1">
        <f t="shared" si="5"/>
        <v>215.87671232876713</v>
      </c>
    </row>
    <row r="28" spans="1:6" x14ac:dyDescent="0.2">
      <c r="A28" s="2"/>
      <c r="B28" s="12" t="s">
        <v>18</v>
      </c>
      <c r="C28" s="17">
        <v>84739</v>
      </c>
      <c r="D28" s="1">
        <f t="shared" si="4"/>
        <v>7061.583333333333</v>
      </c>
      <c r="E28" s="1">
        <f t="shared" si="5"/>
        <v>232.16164383561645</v>
      </c>
      <c r="F28" s="2"/>
    </row>
    <row r="29" spans="1:6" x14ac:dyDescent="0.2">
      <c r="B29" s="12" t="s">
        <v>19</v>
      </c>
      <c r="C29" s="17">
        <v>89965</v>
      </c>
      <c r="D29" s="1">
        <f t="shared" si="4"/>
        <v>7497.083333333333</v>
      </c>
      <c r="E29" s="1">
        <f t="shared" si="5"/>
        <v>246.47945205479451</v>
      </c>
    </row>
    <row r="30" spans="1:6" x14ac:dyDescent="0.2">
      <c r="B30" s="12" t="s">
        <v>20</v>
      </c>
      <c r="C30" s="17">
        <v>76855</v>
      </c>
      <c r="D30" s="1">
        <f t="shared" si="4"/>
        <v>6404.583333333333</v>
      </c>
      <c r="E30" s="1">
        <f t="shared" si="5"/>
        <v>210.56164383561645</v>
      </c>
    </row>
    <row r="31" spans="1:6" x14ac:dyDescent="0.2">
      <c r="B31" s="12" t="s">
        <v>21</v>
      </c>
      <c r="C31" s="17">
        <v>95944</v>
      </c>
      <c r="D31" s="1">
        <f t="shared" si="4"/>
        <v>7995.333333333333</v>
      </c>
      <c r="E31" s="1">
        <f t="shared" si="5"/>
        <v>262.86027397260273</v>
      </c>
    </row>
    <row r="32" spans="1:6" x14ac:dyDescent="0.2">
      <c r="B32" s="12" t="s">
        <v>22</v>
      </c>
      <c r="C32" s="17">
        <v>104088</v>
      </c>
      <c r="D32" s="1">
        <f t="shared" si="4"/>
        <v>8674</v>
      </c>
      <c r="E32" s="1">
        <f t="shared" si="5"/>
        <v>285.17260273972602</v>
      </c>
    </row>
    <row r="33" spans="2:5" x14ac:dyDescent="0.2">
      <c r="B33" s="12" t="s">
        <v>27</v>
      </c>
      <c r="C33" s="17">
        <v>76855</v>
      </c>
      <c r="D33" s="1">
        <f t="shared" si="4"/>
        <v>6404.583333333333</v>
      </c>
      <c r="E33" s="1">
        <f t="shared" si="5"/>
        <v>210.56164383561645</v>
      </c>
    </row>
    <row r="34" spans="2:5" x14ac:dyDescent="0.2">
      <c r="B34" s="12" t="s">
        <v>28</v>
      </c>
      <c r="C34" s="17">
        <v>89519</v>
      </c>
      <c r="D34" s="1">
        <f t="shared" si="4"/>
        <v>7459.916666666667</v>
      </c>
      <c r="E34" s="1">
        <f t="shared" si="5"/>
        <v>245.25753424657535</v>
      </c>
    </row>
    <row r="35" spans="2:5" x14ac:dyDescent="0.2">
      <c r="B35" s="12" t="s">
        <v>29</v>
      </c>
      <c r="C35" s="17">
        <v>108606</v>
      </c>
      <c r="D35" s="1">
        <f t="shared" si="4"/>
        <v>9050.5</v>
      </c>
      <c r="E35" s="1">
        <f t="shared" si="5"/>
        <v>297.55068493150685</v>
      </c>
    </row>
    <row r="38" spans="2:5" x14ac:dyDescent="0.2">
      <c r="E38" s="2"/>
    </row>
    <row r="47" spans="2:5" x14ac:dyDescent="0.2">
      <c r="E47" s="2"/>
    </row>
    <row r="48" spans="2:5" x14ac:dyDescent="0.2">
      <c r="E48" s="2"/>
    </row>
    <row r="49" spans="5:5" x14ac:dyDescent="0.2">
      <c r="E49" s="2"/>
    </row>
    <row r="51" spans="5:5" x14ac:dyDescent="0.2">
      <c r="E51" s="2"/>
    </row>
  </sheetData>
  <phoneticPr fontId="0" type="noConversion"/>
  <pageMargins left="0.70866141732283472" right="0.70866141732283472" top="0.78740157480314965" bottom="0.78740157480314965" header="0.31496062992125984" footer="0.31496062992125984"/>
  <pageSetup paperSize="9" scale="46" orientation="landscape" r:id="rId1"/>
  <headerFooter>
    <oddHeader xml:space="preserve">&amp;CInstitut für Gestaltungspraxis und Kunstwissenschaft
Beschäftigungsverhältnisse 2021 - 2025
</oddHeader>
    <oddFooter>&amp;LLeibniz Universität Hannover
- Controlling -&amp;R&amp;D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Übersicht Geld</vt:lpstr>
      <vt:lpstr>Abteilungen</vt:lpstr>
      <vt:lpstr>Planung Stellen</vt:lpstr>
      <vt:lpstr>Planung Geld</vt:lpstr>
      <vt:lpstr>Durchschnittswerte</vt:lpstr>
      <vt:lpstr>Durchschnittswerte!Druckbereich</vt:lpstr>
      <vt:lpstr>'Planung Stellen'!Druckbereich</vt:lpstr>
    </vt:vector>
  </TitlesOfParts>
  <Company>Uni Hannover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srother</dc:creator>
  <cp:lastModifiedBy>ehildebrandt</cp:lastModifiedBy>
  <cp:lastPrinted>2021-11-17T13:59:50Z</cp:lastPrinted>
  <dcterms:created xsi:type="dcterms:W3CDTF">2010-09-20T09:13:31Z</dcterms:created>
  <dcterms:modified xsi:type="dcterms:W3CDTF">2023-01-05T08:14:34Z</dcterms:modified>
</cp:coreProperties>
</file>